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0867a573541d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ecision" sheetId="1" ns1:id="Re41428c11703496f"/>
    <sheet name="Trials" sheetId="2" ns1:id="R13016bcaa68c4ecf"/>
    <sheet name="Findings" sheetId="3" ns1:id="R3a0045c26d7847e4"/>
    <sheet name="Costs" sheetId="4" ns1:id="Rdb9ef9a398264bf1"/>
  </sheets>
  <definedNames>
    <definedName name="_xlnm.Print_Area" localSheetId="0">'Decision'!$A$1:$D$27</definedName>
    <definedName name="_xlnm.Print_Titles" localSheetId="0">'Decision'!$1:$9</definedName>
    <definedName name="_xlnm.Print_Area" localSheetId="1">'Trials'!$A$1:$E$23</definedName>
    <definedName name="_xlnm.Print_Titles" localSheetId="1">'Trials'!$1:$7</definedName>
    <definedName name="_xlnm.Print_Area" localSheetId="2">'Findings'!$A$1:$H$31</definedName>
    <definedName name="_xlnm.Print_Titles" localSheetId="2">'Findings'!$1:$7</definedName>
    <definedName name="_xlnm.Print_Area" localSheetId="3">'Costs'!$A$1:$F$31</definedName>
    <definedName name="_xlnm.Print_Titles" localSheetId="3">'Costs'!$1:$7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&quot; €&quot;"/>
  </x:numFmts>
  <x:fonts count="7">
    <x:font>
      <x:sz val="11"/>
      <x:name val="Carlito"/>
    </x:font>
    <x:font>
      <x:sz val="11"/>
      <x:color rgb="FF20332B"/>
      <x:name val="Arial"/>
    </x:font>
    <x:font>
      <x:b/>
      <x:sz val="16"/>
      <x:color rgb="FF244D3E"/>
      <x:name val="Arial"/>
    </x:font>
    <x:font>
      <x:b/>
      <x:sz val="11"/>
      <x:color rgb="FFFFFFFF"/>
      <x:name val="Arial"/>
    </x:font>
    <x:font>
      <x:sz val="10"/>
      <x:color rgb="FF52645B"/>
      <x:name val="Arial"/>
    </x:font>
    <x:font>
      <x:sz val="11"/>
      <x:color rgb="FF60756A"/>
      <x:name val="Arial"/>
    </x:font>
    <x:font>
      <x:b/>
      <x:sz val="11"/>
      <x:color rgb="FF20332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4D3E"/>
      </x:patternFill>
    </x:fill>
    <x:fill>
      <x:patternFill patternType="solid">
        <x:fgColor rgb="FFFFF4D6"/>
      </x:patternFill>
    </x:fill>
    <x:fill>
      <x:patternFill patternType="solid">
        <x:fgColor rgb="FFEAF2ED"/>
      </x:patternFill>
    </x:fill>
    <x:fill>
      <x:patternFill patternType="solid">
        <x:fgColor rgb="FFE9F0EB"/>
      </x:patternFill>
    </x:fill>
  </x:fills>
  <x:borders count="22">
    <x:border/>
    <x:border>
      <x:bottom style="thin">
        <x:color rgb="FFAFBEB5"/>
      </x:bottom>
    </x:border>
    <x:border>
      <x:top style="thin">
        <x:color rgb="FFA8BDB3"/>
      </x:top>
    </x:border>
    <x:border>
      <x:right style="thin">
        <x:color rgb="FFE4E2D7"/>
      </x:right>
    </x:border>
    <x:border>
      <x:left style="thin">
        <x:color rgb="FFE4E2D7"/>
      </x:left>
      <x:right style="thin">
        <x:color rgb="FFE4E2D7"/>
      </x:right>
    </x:border>
    <x:border>
      <x:left style="thin">
        <x:color rgb="FFE4E2D7"/>
      </x:left>
    </x:border>
    <x:border>
      <x:top style="medium">
        <x:color rgb="FF244D3E"/>
      </x:top>
    </x:border>
    <x:border>
      <x:right style="thin">
        <x:color rgb="FFE4E2D7"/>
      </x:right>
      <x:top style="medium">
        <x:color rgb="FF244D3E"/>
      </x:top>
    </x:border>
    <x:border>
      <x:left style="thin">
        <x:color rgb="FFE4E2D7"/>
      </x:left>
      <x:right style="thin">
        <x:color rgb="FFE4E2D7"/>
      </x:right>
      <x:top style="medium">
        <x:color rgb="FF244D3E"/>
      </x:top>
    </x:border>
    <x:border>
      <x:left style="thin">
        <x:color rgb="FFE4E2D7"/>
      </x:left>
      <x:top style="medium">
        <x:color rgb="FF244D3E"/>
      </x:top>
    </x:border>
    <x:border>
      <x:right style="thin">
        <x:color rgb="FFE4E2D7"/>
      </x:right>
      <x:bottom style="thin">
        <x:color rgb="FFD8DACC"/>
      </x:bottom>
    </x:border>
    <x:border>
      <x:left style="thin">
        <x:color rgb="FFE4E2D7"/>
      </x:left>
      <x:right style="thin">
        <x:color rgb="FFE4E2D7"/>
      </x:right>
      <x:bottom style="thin">
        <x:color rgb="FFD8DACC"/>
      </x:bottom>
    </x:border>
    <x:border>
      <x:left style="thin">
        <x:color rgb="FFE4E2D7"/>
      </x:left>
      <x:bottom style="thin">
        <x:color rgb="FFD8DACC"/>
      </x:bottom>
    </x:border>
    <x:border>
      <x:right style="thin">
        <x:color rgb="FFE4E2D7"/>
      </x:right>
      <x:top style="thin">
        <x:color rgb="FFD8DACC"/>
      </x:top>
      <x:bottom style="thin">
        <x:color rgb="FFD8DACC"/>
      </x:bottom>
    </x:border>
    <x:border>
      <x:left style="thin">
        <x:color rgb="FFE4E2D7"/>
      </x:left>
      <x:right style="thin">
        <x:color rgb="FFE4E2D7"/>
      </x:right>
      <x:top style="thin">
        <x:color rgb="FFD8DACC"/>
      </x:top>
      <x:bottom style="thin">
        <x:color rgb="FFD8DACC"/>
      </x:bottom>
    </x:border>
    <x:border>
      <x:left style="thin">
        <x:color rgb="FFE4E2D7"/>
      </x:left>
      <x:top style="thin">
        <x:color rgb="FFD8DACC"/>
      </x:top>
      <x:bottom style="thin">
        <x:color rgb="FFD8DACC"/>
      </x:bottom>
    </x:border>
    <x:border>
      <x:right style="thin">
        <x:color rgb="FFE4E2D7"/>
      </x:right>
      <x:top style="thin">
        <x:color rgb="FFD8DACC"/>
      </x:top>
    </x:border>
    <x:border>
      <x:left style="thin">
        <x:color rgb="FFE4E2D7"/>
      </x:left>
      <x:right style="thin">
        <x:color rgb="FFE4E2D7"/>
      </x:right>
      <x:top style="thin">
        <x:color rgb="FFD8DACC"/>
      </x:top>
    </x:border>
    <x:border>
      <x:left style="thin">
        <x:color rgb="FFE4E2D7"/>
      </x:left>
      <x:top style="thin">
        <x:color rgb="FFD8DACC"/>
      </x:top>
    </x:border>
    <x:border>
      <x:bottom style="thin">
        <x:color rgb="FFD3DCD6"/>
      </x:bottom>
    </x:border>
    <x:border>
      <x:top style="thin">
        <x:color rgb="FFD3DCD6"/>
      </x:top>
      <x:bottom style="thin">
        <x:color rgb="FFD3DCD6"/>
      </x:bottom>
    </x:border>
    <x:border>
      <x:top style="thin">
        <x:color rgb="FFD3DCD6"/>
      </x:top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0" fontId="1" fillId="3" borderId="12" xfId="0" applyNumberFormat="1" applyFont="1" applyFill="1" applyBorder="1" applyAlignment="1">
      <x:alignment vertical="center" wrapText="1"/>
    </x:xf>
    <x:xf numFmtId="0" fontId="1" fillId="3" borderId="13" xfId="0" applyNumberFormat="1" applyFont="1" applyFill="1" applyBorder="1" applyAlignment="1">
      <x:alignment vertical="center" wrapText="1"/>
    </x:xf>
    <x:xf numFmtId="0" fontId="1" fillId="3" borderId="14" xfId="0" applyNumberFormat="1" applyFont="1" applyFill="1" applyBorder="1" applyAlignment="1">
      <x:alignment vertical="center" wrapText="1"/>
    </x:xf>
    <x:xf numFmtId="0" fontId="1" fillId="3" borderId="15" xfId="0" applyNumberFormat="1" applyFont="1" applyFill="1" applyBorder="1" applyAlignment="1">
      <x:alignment vertical="center" wrapText="1"/>
    </x:xf>
    <x:xf numFmtId="0" fontId="1" fillId="3" borderId="16" xfId="0" applyNumberFormat="1" applyFont="1" applyFill="1" applyBorder="1" applyAlignment="1">
      <x:alignment vertical="center" wrapText="1"/>
    </x:xf>
    <x:xf numFmtId="0" fontId="1" fillId="3" borderId="17" xfId="0" applyNumberFormat="1" applyFont="1" applyFill="1" applyBorder="1" applyAlignment="1">
      <x:alignment vertical="center" wrapText="1"/>
    </x:xf>
    <x:xf numFmtId="0" fontId="1" fillId="3" borderId="18" xfId="0" applyNumberFormat="1" applyFont="1" applyFill="1" applyBorder="1" applyAlignment="1">
      <x:alignment vertical="center" wrapText="1"/>
    </x:xf>
    <x:xf numFmtId="200" fontId="1" fillId="3" borderId="10" xfId="0" applyNumberFormat="1" applyFont="1" applyFill="1" applyBorder="1" applyAlignment="1">
      <x:alignment vertical="center" wrapText="1"/>
    </x:xf>
    <x:xf numFmtId="200" fontId="1" fillId="3" borderId="13" xfId="0" applyNumberFormat="1" applyFont="1" applyFill="1" applyBorder="1" applyAlignment="1">
      <x:alignment vertical="center" wrapText="1"/>
    </x:xf>
    <x:xf numFmtId="200" fontId="1" fillId="3" borderId="16" xfId="0" applyNumberFormat="1" applyFont="1" applyFill="1" applyBorder="1" applyAlignment="1">
      <x:alignment vertical="center" wrapText="1"/>
    </x:xf>
    <x:xf numFmtId="201" fontId="1" fillId="3" borderId="11" xfId="0" applyNumberFormat="1" applyFont="1" applyFill="1" applyBorder="1" applyAlignment="1">
      <x:alignment vertical="center" wrapText="1"/>
    </x:xf>
    <x:xf numFmtId="201" fontId="1" fillId="3" borderId="14" xfId="0" applyNumberFormat="1" applyFont="1" applyFill="1" applyBorder="1" applyAlignment="1">
      <x:alignment vertical="center" wrapText="1"/>
    </x:xf>
    <x:xf numFmtId="201" fontId="1" fillId="3" borderId="17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201" fontId="1" fillId="3" borderId="4" xfId="0" applyNumberFormat="1" applyFont="1" applyFill="1" applyBorder="1" applyAlignment="1">
      <x:alignment vertical="center" wrapText="1"/>
    </x:xf>
    <x:xf numFmtId="201" fontId="1" fillId="3" borderId="5" xfId="0" applyNumberFormat="1" applyFont="1" applyFill="1" applyBorder="1" applyAlignment="1">
      <x:alignment vertical="center" wrapText="1"/>
    </x:xf>
    <x:xf numFmtId="201" fontId="1" fillId="3" borderId="10" xfId="0" applyNumberFormat="1" applyFont="1" applyFill="1" applyBorder="1" applyAlignment="1">
      <x:alignment vertical="center" wrapText="1"/>
    </x:xf>
    <x:xf numFmtId="201" fontId="1" fillId="3" borderId="13" xfId="0" applyNumberFormat="1" applyFont="1" applyFill="1" applyBorder="1" applyAlignment="1">
      <x:alignment vertical="center" wrapText="1"/>
    </x:xf>
    <x:xf numFmtId="201" fontId="1" fillId="3" borderId="1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1" fillId="0" borderId="20" xfId="0" applyNumberFormat="1" applyFont="1" applyFill="1" applyBorder="1" applyAlignment="1">
      <x:alignment vertical="center" wrapText="1"/>
    </x:xf>
    <x:xf numFmtId="201" fontId="1" fillId="0" borderId="20" xfId="0" applyNumberFormat="1" applyFont="1" applyFill="1" applyBorder="1" applyAlignment="1">
      <x:alignment vertical="center" wrapText="1"/>
    </x:xf>
    <x:xf numFmtId="0" fontId="1" fillId="0" borderId="21" xfId="0" applyNumberFormat="1" applyFont="1" applyFill="1" applyBorder="1" applyAlignment="1">
      <x:alignment vertical="center" wrapText="1"/>
    </x:xf>
    <x:xf numFmtId="201" fontId="1" fillId="0" borderId="2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8A2C1D"/>
      </x:font>
      <x:fill>
        <x:patternFill patternType="solid">
          <x:bgColor rgb="FFFDE7E0"/>
        </x:patternFill>
      </x:fill>
    </x:dxf>
    <x:dxf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cefcc4c834fb0" /><Relationship Type="http://schemas.openxmlformats.org/officeDocument/2006/relationships/theme" Target="/xl/theme/theme1.xml" Id="R05ae5149b38d4b77" /><Relationship Type="http://schemas.openxmlformats.org/officeDocument/2006/relationships/sharedStrings" Target="/xl/sharedStrings.xml" Id="Rbdb3e7d08c0f4c77" /><Relationship Type="http://schemas.openxmlformats.org/officeDocument/2006/relationships/worksheet" Target="/xl/worksheets/sheet1.xml" Id="Re41428c11703496f" /><Relationship Type="http://schemas.openxmlformats.org/officeDocument/2006/relationships/worksheet" Target="/xl/worksheets/sheet2.xml" Id="R13016bcaa68c4ecf" /><Relationship Type="http://schemas.openxmlformats.org/officeDocument/2006/relationships/worksheet" Target="/xl/worksheets/sheet3.xml" Id="R3a0045c26d7847e4" /><Relationship Type="http://schemas.openxmlformats.org/officeDocument/2006/relationships/worksheet" Target="/xl/worksheets/sheet4.xml" Id="Rdb9ef9a398264b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4D3E"/>
    <pageSetUpPr fitToPage="1"/>
  </sheetPr>
  <sheetViews>
    <sheetView showGridLines="0" workbookViewId="0"/>
  </sheetViews>
  <sheetFormatPr defaultRowHeight="15"/>
  <cols>
    <col min="1" max="1" width="37.5" hidden="0" customWidth="1"/>
    <col min="2" max="2" width="33.130001068115234" hidden="0" customWidth="1"/>
    <col min="3" max="3" width="33.130001068115234" hidden="0" customWidth="1"/>
    <col min="4" max="4" width="33.130001068115234" hidden="0" customWidth="1"/>
  </cols>
  <sheetData>
    <row r="1" ht="28" customHeight="1">
      <c r="A1" s="2"/>
      <c r="B1" s="2"/>
      <c r="C1" s="2"/>
      <c r="D1" s="2"/>
    </row>
    <row r="2" ht="28" customHeight="1">
      <c r="A2" s="3" t="str">
        <v>Work management buyer comparison</v>
      </c>
      <c r="B2" s="2"/>
      <c r="C2" s="2"/>
      <c r="D2" s="2"/>
    </row>
    <row r="3" ht="28" customHeight="1">
      <c r="A3" s="4"/>
      <c r="B3" s="4"/>
      <c r="C3" s="4"/>
      <c r="D3" s="4"/>
    </row>
    <row r="4" ht="28" customHeight="1">
      <c r="A4" s="5" t="str">
        <v>Start in Trials: choose the needs that matter. Complete Findings and Costs next. The summary updates here.</v>
      </c>
      <c r="B4" s="2"/>
      <c r="C4" s="2"/>
      <c r="D4" s="2"/>
    </row>
    <row r="5" ht="28" customHeight="1">
      <c r="A5" s="2"/>
      <c r="B5" s="2"/>
      <c r="C5" s="2"/>
      <c r="D5" s="2"/>
    </row>
    <row r="6" ht="28" customHeight="1">
      <c r="A6" s="5" t="str">
        <v>Verified also requires a written observation. A promise is not enough. Required gaps remain visible regardless of price; this sheet does not choose a winner.</v>
      </c>
      <c r="B6" s="2"/>
      <c r="C6" s="2"/>
      <c r="D6" s="2"/>
    </row>
    <row r="7" ht="28" customHeight="1">
      <c r="A7" s="2"/>
      <c r="B7" s="2"/>
      <c r="C7" s="2"/>
      <c r="D7" s="2"/>
    </row>
    <row r="8" ht="28" customHeight="1">
      <c r="A8" s="2"/>
      <c r="B8" s="2"/>
      <c r="C8" s="2"/>
      <c r="D8" s="2"/>
    </row>
    <row r="9" ht="38" customHeight="1">
      <c r="A9" s="8" t="str">
        <v>Supplier</v>
      </c>
      <c r="B9" s="8" t="str">
        <f>IF('Costs'!C4="","Supplier 1",'Costs'!C4)</f>
        <v>Supplier 1</v>
      </c>
      <c r="C9" s="8" t="str">
        <f>IF('Costs'!D4="","Supplier 2",'Costs'!D4)</f>
        <v>Supplier 2</v>
      </c>
      <c r="D9" s="8" t="str">
        <f>IF('Costs'!E4="","Supplier 3",'Costs'!E4)</f>
        <v>Supplier 3</v>
      </c>
    </row>
    <row r="10" ht="46" customHeight="1">
      <c r="A10" s="51" t="str">
        <v>Required needs not met</v>
      </c>
      <c r="B10" s="51" t="n">
        <f>COUNTIFS('Findings'!$I$8:$I$31,1,'Findings'!$C$8:$C$31,"Required",'Findings'!$D$8:$D$31,"Does not meet")</f>
        <v>0</v>
      </c>
      <c r="C10" s="51" t="n">
        <f>COUNTIFS('Findings'!$I$8:$I$31,2,'Findings'!$C$8:$C$31,"Required",'Findings'!$D$8:$D$31,"Does not meet")</f>
        <v>0</v>
      </c>
      <c r="D10" s="51" t="n">
        <f>COUNTIFS('Findings'!$I$8:$I$31,3,'Findings'!$C$8:$C$31,"Required",'Findings'!$D$8:$D$31,"Does not meet")</f>
        <v>0</v>
      </c>
    </row>
    <row r="11" ht="46" customHeight="1">
      <c r="A11" s="52" t="str">
        <v>Required needs still unverified</v>
      </c>
      <c r="B11" s="52" t="n">
        <f>COUNTIF('Trials'!$B$8:$B$23,"Required")-COUNTIFS('Findings'!$I$8:$I$31,1,'Findings'!$C$8:$C$31,"Required",'Findings'!$J$8:$J$31,1)-B10</f>
        <v>0</v>
      </c>
      <c r="C11" s="52" t="n">
        <f>COUNTIF('Trials'!$B$8:$B$23,"Required")-COUNTIFS('Findings'!$I$8:$I$31,2,'Findings'!$C$8:$C$31,"Required",'Findings'!$J$8:$J$31,1)-C10</f>
        <v>0</v>
      </c>
      <c r="D11" s="52" t="n">
        <f>COUNTIF('Trials'!$B$8:$B$23,"Required")-COUNTIFS('Findings'!$I$8:$I$31,3,'Findings'!$C$8:$C$31,"Required",'Findings'!$J$8:$J$31,1)-D10</f>
        <v>0</v>
      </c>
    </row>
    <row r="12" ht="46" customHeight="1">
      <c r="A12" s="52" t="str">
        <v>Useful needs verified</v>
      </c>
      <c r="B12" s="52" t="n">
        <f>COUNTIFS('Findings'!$I$8:$I$31,1,'Findings'!$C$8:$C$31,"Useful",'Findings'!$J$8:$J$31,1)</f>
        <v>0</v>
      </c>
      <c r="C12" s="52" t="n">
        <f>COUNTIFS('Findings'!$I$8:$I$31,2,'Findings'!$C$8:$C$31,"Useful",'Findings'!$J$8:$J$31,1)</f>
        <v>0</v>
      </c>
      <c r="D12" s="52" t="n">
        <f>COUNTIFS('Findings'!$I$8:$I$31,3,'Findings'!$C$8:$C$31,"Useful",'Findings'!$J$8:$J$31,1)</f>
        <v>0</v>
      </c>
    </row>
    <row r="13" ht="46" customHeight="1">
      <c r="A13" s="52" t="str">
        <v>Year 1 cost, excl. VAT</v>
      </c>
      <c r="B13" s="53" t="str">
        <f>'Costs'!C25</f>
        <v>Incomplete</v>
      </c>
      <c r="C13" s="53" t="str">
        <f>'Costs'!D25</f>
        <v>Incomplete</v>
      </c>
      <c r="D13" s="53" t="str">
        <f>'Costs'!E25</f>
        <v>Incomplete</v>
      </c>
    </row>
    <row r="14" ht="46" customHeight="1">
      <c r="A14" s="54" t="str">
        <v>3-year cost, excl. VAT</v>
      </c>
      <c r="B14" s="55" t="str">
        <f>'Costs'!C26</f>
        <v>Incomplete</v>
      </c>
      <c r="C14" s="55" t="str">
        <f>'Costs'!D26</f>
        <v>Incomplete</v>
      </c>
      <c r="D14" s="55" t="str">
        <f>'Costs'!E26</f>
        <v>Incomplete</v>
      </c>
    </row>
    <row r="15" ht="46" customHeight="1">
      <c r="A15" s="57" t="str">
        <v>Status</v>
      </c>
      <c r="B15" s="57" t="str">
        <f>IF('Costs'!C4="","Name the supplier",IF(COUNTIF('Trials'!$B$8:$B$23,"Required")+COUNTIF('Trials'!$B$8:$B$23,"Useful")+COUNTIF('Trials'!$B$8:$B$23,"Not needed")&lt;&gt;8,"Choose your needs",IF(COUNTIF('Trials'!$B$8:$B$23,"Required")+COUNTIF('Trials'!$B$8:$B$23,"Useful")=0,"No needs selected",IF(B10&gt;0,"Required need not met",IF(B11&gt;0,"Trials incomplete",IF(NOT(ISNUMBER(B13)),"Price incomplete","Ready to compare"))))))</f>
        <v>Name the supplier</v>
      </c>
      <c r="C15" s="57" t="str">
        <f>IF('Costs'!D4="","Name the supplier",IF(COUNTIF('Trials'!$B$8:$B$23,"Required")+COUNTIF('Trials'!$B$8:$B$23,"Useful")+COUNTIF('Trials'!$B$8:$B$23,"Not needed")&lt;&gt;8,"Choose your needs",IF(COUNTIF('Trials'!$B$8:$B$23,"Required")+COUNTIF('Trials'!$B$8:$B$23,"Useful")=0,"No needs selected",IF(C10&gt;0,"Required need not met",IF(C11&gt;0,"Trials incomplete",IF(NOT(ISNUMBER(C13)),"Price incomplete","Ready to compare"))))))</f>
        <v>Name the supplier</v>
      </c>
      <c r="D15" s="57" t="str">
        <f>IF('Costs'!E4="","Name the supplier",IF(COUNTIF('Trials'!$B$8:$B$23,"Required")+COUNTIF('Trials'!$B$8:$B$23,"Useful")+COUNTIF('Trials'!$B$8:$B$23,"Not needed")&lt;&gt;8,"Choose your needs",IF(COUNTIF('Trials'!$B$8:$B$23,"Required")+COUNTIF('Trials'!$B$8:$B$23,"Useful")=0,"No needs selected",IF(D10&gt;0,"Required need not met",IF(D11&gt;0,"Trials incomplete",IF(NOT(ISNUMBER(D13)),"Price incomplete","Ready to compare"))))))</f>
        <v>Name the supplier</v>
      </c>
    </row>
    <row r="16" ht="28" customHeight="1">
      <c r="A16" s="2"/>
      <c r="B16" s="2"/>
      <c r="C16" s="2"/>
      <c r="D16" s="2"/>
    </row>
    <row r="17" ht="28" customHeight="1">
      <c r="A17" s="2" t="str">
        <v>Resolve before signing</v>
      </c>
      <c r="B17" s="2"/>
      <c r="C17" s="2"/>
      <c r="D17" s="2"/>
    </row>
    <row r="18" ht="28" customHeight="1">
      <c r="A18" s="22"/>
      <c r="B18" s="23"/>
      <c r="C18" s="23"/>
      <c r="D18" s="24"/>
    </row>
    <row r="19" ht="28" customHeight="1">
      <c r="A19" s="25"/>
      <c r="B19" s="26"/>
      <c r="C19" s="26"/>
      <c r="D19" s="27"/>
    </row>
    <row r="20" ht="28" customHeight="1">
      <c r="A20" s="25"/>
      <c r="B20" s="26"/>
      <c r="C20" s="26"/>
      <c r="D20" s="27"/>
    </row>
    <row r="21" ht="28" customHeight="1">
      <c r="A21" s="28"/>
      <c r="B21" s="29"/>
      <c r="C21" s="29"/>
      <c r="D21" s="30"/>
    </row>
    <row r="22" ht="28" customHeight="1">
      <c r="A22" s="2"/>
      <c r="B22" s="2"/>
      <c r="C22" s="2"/>
      <c r="D22" s="2"/>
    </row>
    <row r="23" ht="28" customHeight="1">
      <c r="A23" s="2" t="str">
        <v>Decision, reasons and approver</v>
      </c>
      <c r="B23" s="2"/>
      <c r="C23" s="2"/>
      <c r="D23" s="2"/>
    </row>
    <row r="24" ht="28" customHeight="1">
      <c r="A24" s="22"/>
      <c r="B24" s="23"/>
      <c r="C24" s="23"/>
      <c r="D24" s="24"/>
    </row>
    <row r="25" ht="28" customHeight="1">
      <c r="A25" s="25"/>
      <c r="B25" s="26"/>
      <c r="C25" s="26"/>
      <c r="D25" s="27"/>
    </row>
    <row r="26" ht="28" customHeight="1">
      <c r="A26" s="25"/>
      <c r="B26" s="26"/>
      <c r="C26" s="26"/>
      <c r="D26" s="27"/>
    </row>
    <row r="27" ht="28" customHeight="1">
      <c r="A27" s="28"/>
      <c r="B27" s="29"/>
      <c r="C27" s="29"/>
      <c r="D27" s="30"/>
    </row>
  </sheetData>
  <mergeCells>
    <mergeCell ref="A4:D5"/>
    <mergeCell ref="A6:D7"/>
    <mergeCell ref="A18:D21"/>
    <mergeCell ref="A24:D27"/>
  </mergeCells>
  <conditionalFormatting sqref="B10:D10">
    <cfRule type="expression" dxfId="0" priority="1">
      <formula>B10&gt;0</formula>
    </cfRule>
  </conditionalFormatting>
  <conditionalFormatting sqref="B11:D11">
    <cfRule type="expression" dxfId="1" priority="2">
      <formula>B11&gt;0</formula>
    </cfRule>
  </conditionalFormatting>
  <pageMargins left="0.25" right="0.25" top="0.4" bottom="0.4" header="0.15" footer="0.15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5.630000114440918" hidden="0" customWidth="1"/>
    <col min="2" max="2" width="18.1299991607666" hidden="0" customWidth="1"/>
    <col min="3" max="3" width="25" hidden="0" customWidth="1"/>
    <col min="4" max="4" width="48.75" hidden="0" customWidth="1"/>
    <col min="5" max="5" width="48.75" hidden="0" customWidth="1"/>
  </cols>
  <sheetData>
    <row r="1" ht="28" customHeight="1">
      <c r="A1" s="2"/>
      <c r="B1" s="2"/>
      <c r="C1" s="2"/>
      <c r="D1" s="2"/>
      <c r="E1" s="2"/>
    </row>
    <row r="2" ht="28" customHeight="1">
      <c r="A2" s="3" t="str">
        <v>Trials</v>
      </c>
      <c r="B2" s="2"/>
      <c r="C2" s="2"/>
      <c r="D2" s="2"/>
      <c r="E2" s="2"/>
    </row>
    <row r="3" ht="28" customHeight="1">
      <c r="A3" s="4"/>
      <c r="B3" s="4"/>
      <c r="C3" s="4"/>
      <c r="D3" s="4"/>
      <c r="E3" s="4"/>
    </row>
    <row r="4" ht="28" customHeight="1">
      <c r="A4" s="5" t="str">
        <v>These fictional trials draw on Kelomo workflows. Use the same trials for every supplier. Set their importance before the demonstration.</v>
      </c>
      <c r="B4" s="2"/>
      <c r="C4" s="2"/>
      <c r="D4" s="2"/>
      <c r="E4" s="2"/>
    </row>
    <row r="5" ht="28" customHeight="1">
      <c r="A5" s="2"/>
      <c r="B5" s="2"/>
      <c r="C5" s="2"/>
      <c r="D5" s="2"/>
      <c r="E5" s="2"/>
    </row>
    <row r="6" ht="28" customHeight="1">
      <c r="A6" s="2"/>
      <c r="B6" s="2"/>
      <c r="C6" s="2"/>
      <c r="D6" s="2"/>
      <c r="E6" s="2"/>
    </row>
    <row r="7" ht="38" customHeight="1">
      <c r="A7" s="8" t="str">
        <v>ID</v>
      </c>
      <c r="B7" s="8" t="str">
        <v>Importance</v>
      </c>
      <c r="C7" s="8" t="str">
        <v>What to test</v>
      </c>
      <c r="D7" s="8" t="str">
        <v>Do this in the demo or trial</v>
      </c>
      <c r="E7" s="8" t="str">
        <v>Check this outcome</v>
      </c>
    </row>
    <row r="8" ht="115" customHeight="1">
      <c r="A8" s="11" t="str">
        <v>K1</v>
      </c>
      <c r="B8" s="12" t="str">
        <v>Choose</v>
      </c>
      <c r="C8" s="11" t="str">
        <v>Workday and project allocation</v>
      </c>
      <c r="D8" s="11" t="str">
        <v>Record 08:00–16:00 with a 30-minute deducted break. The calendar contains only two one-hour meetings. Allocate 2 h to project A and the remainder to project B.</v>
      </c>
      <c r="E8" s="11" t="str">
        <v>Work time is 7.5 h, allocated as 2 h + 5.5 h. Empty calendar periods do not disappear from work time. Check whether the same actual time must be entered again for projects.</v>
      </c>
    </row>
    <row r="9" ht="24" customHeight="1">
      <c r="A9" s="2"/>
      <c r="B9" s="2"/>
      <c r="C9" s="13" t="str">
        <v>Background in Kelomo help: https://kelomo.fi/en/ohjeet/tyoajan-kirjaus/kalenteriyhteys/</v>
      </c>
      <c r="D9" s="2"/>
      <c r="E9" s="2"/>
    </row>
    <row r="10" ht="115" customHeight="1">
      <c r="A10" s="11" t="str">
        <v>K2</v>
      </c>
      <c r="B10" s="12" t="str">
        <v>Choose</v>
      </c>
      <c r="C10" s="11" t="str">
        <v>Correction after approval</v>
      </c>
      <c r="D10" s="11" t="str">
        <v>Approve the previous day, then change its finish to 16:30. Try the correction as an employee and a supervisor, and separately for a locked period.</v>
      </c>
      <c r="E10" s="11" t="str">
        <v>Corrected time is 8 h. The original 7.5 h, editor and reason remain in history. Permissions and unlocking are clear. Also establish how already transferred data is corrected.</v>
      </c>
    </row>
    <row r="11" ht="24" customHeight="1">
      <c r="A11" s="2"/>
      <c r="B11" s="2"/>
      <c r="C11" s="13" t="str">
        <v>Background in Kelomo help: https://kelomo.fi/en/ohjeet/tyoajan-kirjaus/korjaa-vahvistettu-paiva/</v>
      </c>
      <c r="D11" s="2"/>
      <c r="E11" s="2"/>
    </row>
    <row r="12" ht="115" customHeight="1">
      <c r="A12" s="11" t="str">
        <v>K3</v>
      </c>
      <c r="B12" s="12" t="str">
        <v>Choose</v>
      </c>
      <c r="C12" s="11" t="str">
        <v>Payroll data at the receiving end</v>
      </c>
      <c r="D12" s="11" t="str">
        <v>Have your payroll administrator check a trial transfer: employee 0042, one day, 5 h + 2.5 h on different assignments. Establish what happens if only part arrives.</v>
      </c>
      <c r="E12" s="11" t="str">
        <v>The recipient has the correct identifier, date and units: 7.5 h total. Allowance rows do not double work time. Document whether a retry replaces data or adds rows at the recipient.</v>
      </c>
    </row>
    <row r="13" ht="24" customHeight="1">
      <c r="A13" s="2"/>
      <c r="B13" s="2"/>
      <c r="C13" s="13" t="str">
        <v>Background in Kelomo help: https://kelomo.fi/en/ohjeet/palkkavienti/vie-palkka-aineisto/</v>
      </c>
      <c r="D13" s="2"/>
      <c r="E13" s="2"/>
    </row>
    <row r="14" ht="115" customHeight="1">
      <c r="A14" s="11" t="str">
        <v>K4</v>
      </c>
      <c r="B14" s="12" t="str">
        <v>Choose</v>
      </c>
      <c r="C14" s="11" t="str">
        <v>Absence and available capacity</v>
      </c>
      <c r="D14" s="11" t="str">
        <v>Use a 37.5 h week: five 7.5 h days and no other days off. Reserve 34 h for projects. Add a 7.5 h absence, first as a request and then approved.</v>
      </c>
      <c r="E14" s="11" t="str">
        <v>Approved absence leaves 30 h capacity and 4 h overbooking. Pending requests remain distinct from approved absence. The same absence does not need re-entry in project planning.</v>
      </c>
    </row>
    <row r="15" ht="24" customHeight="1">
      <c r="A15" s="2"/>
      <c r="B15" s="2"/>
      <c r="C15" s="13" t="str">
        <v>Background in Kelomo help: https://kelomo.fi/en/ohjeet/projektit/resursointi-ja-kuormitus/</v>
      </c>
      <c r="D15" s="2"/>
      <c r="E15" s="2"/>
    </row>
    <row r="16" ht="115" customHeight="1">
      <c r="A16" s="11" t="str">
        <v>K5</v>
      </c>
      <c r="B16" s="12" t="str">
        <v>Choose</v>
      </c>
      <c r="C16" s="11" t="str">
        <v>A change in working time rules</v>
      </c>
      <c r="D16" s="11" t="str">
        <v>Save a workday under the old working time model. Change the daily target or break rule from the start of next month. Open the old day for review.</v>
      </c>
      <c r="E16" s="11" t="str">
        <v>The old calculation basis is preserved. The new rule’s start date and history are available. Ask which rule produced the daily balance and time breakdown.</v>
      </c>
    </row>
    <row r="17" ht="24" customHeight="1">
      <c r="A17" s="2"/>
      <c r="B17" s="2"/>
      <c r="C17" s="13" t="str">
        <v>Background in Kelomo help: https://kelomo.fi/en/ohjeet/tyoehtosopimus/tyoaikasaannot/</v>
      </c>
      <c r="D17" s="2"/>
      <c r="E17" s="2"/>
    </row>
    <row r="18" ht="115" customHeight="1">
      <c r="A18" s="11" t="str">
        <v>K6</v>
      </c>
      <c r="B18" s="12" t="str">
        <v>Choose</v>
      </c>
      <c r="C18" s="11" t="str">
        <v>Project margin and billable time</v>
      </c>
      <c r="D18" s="11" t="str">
        <v>Try 120 h of project work: 100 billable hours, sales rate €95/h, internal cost rate €45/h and no other costs. Create an invoice draft and review its source entries.</v>
      </c>
      <c r="E18" s="11" t="str">
        <v>Revenue €9,500, cost €5,400, margin €4,100. The 20 non-billable hours also cost money. Invoice lines can be traced to work. Establish how repeat billing of the same hours is prevented.</v>
      </c>
    </row>
    <row r="19" ht="24" customHeight="1">
      <c r="A19" s="2"/>
      <c r="B19" s="2"/>
      <c r="C19" s="13" t="str">
        <v>Background in Kelomo help: https://kelomo.fi/en/ohjeet/projektit/projektin-talous/</v>
      </c>
      <c r="D19" s="2"/>
      <c r="E19" s="2"/>
    </row>
    <row r="20" ht="115" customHeight="1">
      <c r="A20" s="11" t="str">
        <v>K7</v>
      </c>
      <c r="B20" s="12" t="str">
        <v>Choose</v>
      </c>
      <c r="C20" s="11" t="str">
        <v>Service visit, report and invoice</v>
      </c>
      <c r="D20" s="11" t="str">
        <v>Try a visit: 1 h included in the contract, 0.5 h of approved extra work and two separately billed parts. Save a photograph and a work report.</v>
      </c>
      <c r="E20" s="11" t="str">
        <v>Work time is 1.5 h, but separate billing covers 0.5 h and two parts. The same entry appears in time tracking. The report’s acknowledgement, delivery and correction version can be demonstrated.</v>
      </c>
    </row>
    <row r="21" ht="24" customHeight="1">
      <c r="A21" s="2"/>
      <c r="B21" s="2"/>
      <c r="C21" s="13" t="str">
        <v>Background in Kelomo help: https://kelomo.fi/en/ohjeet/kenttatyo/tyotilauksesta-laskuun/</v>
      </c>
      <c r="D21" s="2"/>
      <c r="E21" s="2"/>
    </row>
    <row r="22" ht="115" customHeight="1">
      <c r="A22" s="11" t="str">
        <v>K8</v>
      </c>
      <c r="B22" s="12" t="str">
        <v>Choose</v>
      </c>
      <c r="C22" s="11" t="str">
        <v>Access rights and data export</v>
      </c>
      <c r="D22" s="11" t="str">
        <v>Open the same data as an employee and supervisor. Request a sample export of time details and correction history, plus written export terms for the end of the contract.</v>
      </c>
      <c r="E22" s="11" t="str">
        <v>Employees see their own data under agreed permissions. The export is readable without the service. Record the history available, format, price and who archives it.</v>
      </c>
    </row>
    <row r="23" ht="24" customHeight="1">
      <c r="A23" s="2"/>
      <c r="B23" s="2"/>
      <c r="C23" s="13" t="str">
        <v>Background in Kelomo help: https://kelomo.fi/en/ohjeet/tyoajan-kirjaus/korjaa-vahvistettu-paiva/</v>
      </c>
      <c r="D23" s="2"/>
      <c r="E23" s="2"/>
    </row>
    <row r="24" ht="28" customHeight="1">
      <c r="A24" s="2"/>
      <c r="B24" s="2"/>
      <c r="C24" s="2"/>
      <c r="D24" s="2"/>
      <c r="E24" s="2"/>
    </row>
    <row r="25" ht="28" customHeight="1">
      <c r="A25" s="2"/>
      <c r="B25" s="2"/>
      <c r="C25" s="2"/>
      <c r="D25" s="2"/>
      <c r="E25" s="2"/>
    </row>
    <row r="26" ht="28" customHeight="1">
      <c r="A26" s="2"/>
      <c r="B26" s="2"/>
      <c r="C26" s="2"/>
      <c r="D26" s="2"/>
      <c r="E26" s="2"/>
    </row>
    <row r="27" ht="28" customHeight="1">
      <c r="A27" s="2"/>
      <c r="B27" s="2"/>
      <c r="C27" s="2"/>
      <c r="D27" s="2"/>
      <c r="E27" s="2"/>
    </row>
    <row r="28" ht="28" customHeight="1">
      <c r="A28" s="2"/>
      <c r="B28" s="2"/>
      <c r="C28" s="2"/>
      <c r="D28" s="2"/>
      <c r="E28" s="2"/>
    </row>
  </sheetData>
  <mergeCells>
    <mergeCell ref="A4:E5"/>
    <mergeCell ref="C9:E9"/>
    <mergeCell ref="C11:E11"/>
    <mergeCell ref="C13:E13"/>
    <mergeCell ref="C15:E15"/>
    <mergeCell ref="C17:E17"/>
    <mergeCell ref="C19:E19"/>
    <mergeCell ref="C21:E21"/>
    <mergeCell ref="C23:E23"/>
  </mergeCells>
  <dataValidations count="8">
    <dataValidation type="list" sqref="B8" showErrorMessage="1" allowBlank="1" errorStyle="stop">
      <formula1>"Choose,Required,Useful,Not needed"</formula1>
    </dataValidation>
    <dataValidation type="list" sqref="B10" showErrorMessage="1" allowBlank="1" errorStyle="stop">
      <formula1>"Choose,Required,Useful,Not needed"</formula1>
    </dataValidation>
    <dataValidation type="list" sqref="B12" showErrorMessage="1" allowBlank="1" errorStyle="stop">
      <formula1>"Choose,Required,Useful,Not needed"</formula1>
    </dataValidation>
    <dataValidation type="list" sqref="B14" showErrorMessage="1" allowBlank="1" errorStyle="stop">
      <formula1>"Choose,Required,Useful,Not needed"</formula1>
    </dataValidation>
    <dataValidation type="list" sqref="B16" showErrorMessage="1" allowBlank="1" errorStyle="stop">
      <formula1>"Choose,Required,Useful,Not needed"</formula1>
    </dataValidation>
    <dataValidation type="list" sqref="B18" showErrorMessage="1" allowBlank="1" errorStyle="stop">
      <formula1>"Choose,Required,Useful,Not needed"</formula1>
    </dataValidation>
    <dataValidation type="list" sqref="B20" showErrorMessage="1" allowBlank="1" errorStyle="stop">
      <formula1>"Choose,Required,Useful,Not needed"</formula1>
    </dataValidation>
    <dataValidation type="list" sqref="B22" showErrorMessage="1" allowBlank="1" errorStyle="stop">
      <formula1>"Choose,Required,Useful,Not needed"</formula1>
    </dataValidation>
  </dataValidations>
  <pageMargins left="0.25" right="0.25" top="0.4" bottom="0.4" header="0.15" footer="0.15"/>
  <pageSetup paperSize="9" orientation="landscape" fitToWidth="1" fitToHeight="0"/>
</worksheet>
</file>

<file path=xl/worksheets/sheet3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25.6299991607666" hidden="0" customWidth="1"/>
    <col min="2" max="2" width="19.3799991607666" hidden="0" customWidth="1"/>
    <col min="3" max="3" width="18.1299991607666" hidden="0" customWidth="1"/>
    <col min="4" max="4" width="16.8799991607666" hidden="0" customWidth="1"/>
    <col min="5" max="5" width="37.5" hidden="0" customWidth="1"/>
    <col min="6" max="6" width="27.5" hidden="0" customWidth="1"/>
    <col min="7" max="7" width="27.5" hidden="0" customWidth="1"/>
    <col min="8" max="8" width="25" hidden="0" customWidth="1"/>
    <col min="9" max="9" width="6.880000114440918" hidden="1" customWidth="1"/>
    <col min="10" max="10" width="11.25" hidden="1" customWidth="1"/>
    <col min="11" max="11" width="6.880000114440918" hidden="1" customWidth="1"/>
  </cols>
  <sheetData>
    <row r="1" ht="2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28" customHeight="1">
      <c r="A2" s="3" t="str">
        <v>Findings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" customHeight="1">
      <c r="A3" s="4"/>
      <c r="B3" s="4"/>
      <c r="C3" s="4"/>
      <c r="D3" s="4"/>
      <c r="E3" s="4"/>
      <c r="F3" s="4"/>
      <c r="G3" s="4"/>
      <c r="H3" s="4"/>
      <c r="I3" s="2"/>
      <c r="J3" s="2"/>
      <c r="K3" s="2"/>
    </row>
    <row r="4" ht="28" customHeight="1">
      <c r="A4" s="5" t="str">
        <v>Each row covers one supplier and one trial. Record the demonstrated result and evidence, e.g. a report name or recording timestamp. A claim is not enough.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8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ht="28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ht="38" customHeight="1">
      <c r="A7" s="8" t="str">
        <v>Trials</v>
      </c>
      <c r="B7" s="8" t="str">
        <v>Supplier</v>
      </c>
      <c r="C7" s="8" t="str">
        <v>Importance</v>
      </c>
      <c r="D7" s="8" t="str">
        <v>Result</v>
      </c>
      <c r="E7" s="8" t="str">
        <v>Demonstrated result and evidence</v>
      </c>
      <c r="F7" s="8" t="str">
        <v>Manual work / other software</v>
      </c>
      <c r="G7" s="8" t="str">
        <v>Gap and next action</v>
      </c>
      <c r="H7" s="8" t="str">
        <v>Owner / deadline</v>
      </c>
      <c r="I7" s="21" t="str">
        <v>ID</v>
      </c>
      <c r="J7" s="2"/>
      <c r="K7" s="2"/>
    </row>
    <row r="8" ht="74" customHeight="1">
      <c r="A8" s="17" t="str">
        <v>K1: Workday and project allocation</v>
      </c>
      <c r="B8" s="17" t="str">
        <f>IF('Costs'!C$4="","Supplier 1",'Costs'!C$4)</f>
        <v>Supplier 1</v>
      </c>
      <c r="C8" s="17" t="str">
        <f>VLOOKUP(K8,'Trials'!$A$8:$B$23,2,FALSE)</f>
        <v>Choose</v>
      </c>
      <c r="D8" s="18" t="str">
        <v>Not tested</v>
      </c>
      <c r="E8" s="19"/>
      <c r="F8" s="19"/>
      <c r="G8" s="19"/>
      <c r="H8" s="20"/>
      <c r="I8" s="21" t="n">
        <v>1</v>
      </c>
      <c r="J8" s="2" t="n">
        <f>IF(AND(D8="Verified",LEN(TRIM(E8))&gt;0),1,0)</f>
        <v>0</v>
      </c>
      <c r="K8" s="2" t="str">
        <v>K1</v>
      </c>
    </row>
    <row r="9" ht="74" customHeight="1">
      <c r="A9" s="5" t="str">
        <v>K2: Correction after approval</v>
      </c>
      <c r="B9" s="5" t="str">
        <f>IF('Costs'!C$4="","Supplier 1",'Costs'!C$4)</f>
        <v>Supplier 1</v>
      </c>
      <c r="C9" s="5" t="str">
        <f>VLOOKUP(K9,'Trials'!$A$8:$B$23,2,FALSE)</f>
        <v>Choose</v>
      </c>
      <c r="D9" s="14" t="str">
        <v>Not tested</v>
      </c>
      <c r="E9" s="15"/>
      <c r="F9" s="15"/>
      <c r="G9" s="15"/>
      <c r="H9" s="16"/>
      <c r="I9" s="21" t="n">
        <v>1</v>
      </c>
      <c r="J9" s="2" t="n">
        <f>IF(AND(D9="Verified",LEN(TRIM(E9))&gt;0),1,0)</f>
        <v>0</v>
      </c>
      <c r="K9" s="2" t="str">
        <v>K2</v>
      </c>
    </row>
    <row r="10" ht="74" customHeight="1">
      <c r="A10" s="5" t="str">
        <v>K3: Payroll data at the receiving end</v>
      </c>
      <c r="B10" s="5" t="str">
        <f>IF('Costs'!C$4="","Supplier 1",'Costs'!C$4)</f>
        <v>Supplier 1</v>
      </c>
      <c r="C10" s="5" t="str">
        <f>VLOOKUP(K10,'Trials'!$A$8:$B$23,2,FALSE)</f>
        <v>Choose</v>
      </c>
      <c r="D10" s="14" t="str">
        <v>Not tested</v>
      </c>
      <c r="E10" s="15"/>
      <c r="F10" s="15"/>
      <c r="G10" s="15"/>
      <c r="H10" s="16"/>
      <c r="I10" s="21" t="n">
        <v>1</v>
      </c>
      <c r="J10" s="2" t="n">
        <f>IF(AND(D10="Verified",LEN(TRIM(E10))&gt;0),1,0)</f>
        <v>0</v>
      </c>
      <c r="K10" s="2" t="str">
        <v>K3</v>
      </c>
    </row>
    <row r="11" ht="74" customHeight="1">
      <c r="A11" s="5" t="str">
        <v>K4: Absence and available capacity</v>
      </c>
      <c r="B11" s="5" t="str">
        <f>IF('Costs'!C$4="","Supplier 1",'Costs'!C$4)</f>
        <v>Supplier 1</v>
      </c>
      <c r="C11" s="5" t="str">
        <f>VLOOKUP(K11,'Trials'!$A$8:$B$23,2,FALSE)</f>
        <v>Choose</v>
      </c>
      <c r="D11" s="14" t="str">
        <v>Not tested</v>
      </c>
      <c r="E11" s="15"/>
      <c r="F11" s="15"/>
      <c r="G11" s="15"/>
      <c r="H11" s="16"/>
      <c r="I11" s="21" t="n">
        <v>1</v>
      </c>
      <c r="J11" s="2" t="n">
        <f>IF(AND(D11="Verified",LEN(TRIM(E11))&gt;0),1,0)</f>
        <v>0</v>
      </c>
      <c r="K11" s="2" t="str">
        <v>K4</v>
      </c>
    </row>
    <row r="12" ht="74" customHeight="1">
      <c r="A12" s="5" t="str">
        <v>K5: A change in working time rules</v>
      </c>
      <c r="B12" s="5" t="str">
        <f>IF('Costs'!C$4="","Supplier 1",'Costs'!C$4)</f>
        <v>Supplier 1</v>
      </c>
      <c r="C12" s="5" t="str">
        <f>VLOOKUP(K12,'Trials'!$A$8:$B$23,2,FALSE)</f>
        <v>Choose</v>
      </c>
      <c r="D12" s="14" t="str">
        <v>Not tested</v>
      </c>
      <c r="E12" s="15"/>
      <c r="F12" s="15"/>
      <c r="G12" s="15"/>
      <c r="H12" s="16"/>
      <c r="I12" s="21" t="n">
        <v>1</v>
      </c>
      <c r="J12" s="2" t="n">
        <f>IF(AND(D12="Verified",LEN(TRIM(E12))&gt;0),1,0)</f>
        <v>0</v>
      </c>
      <c r="K12" s="2" t="str">
        <v>K5</v>
      </c>
    </row>
    <row r="13" ht="74" customHeight="1">
      <c r="A13" s="5" t="str">
        <v>K6: Project margin and billable time</v>
      </c>
      <c r="B13" s="5" t="str">
        <f>IF('Costs'!C$4="","Supplier 1",'Costs'!C$4)</f>
        <v>Supplier 1</v>
      </c>
      <c r="C13" s="5" t="str">
        <f>VLOOKUP(K13,'Trials'!$A$8:$B$23,2,FALSE)</f>
        <v>Choose</v>
      </c>
      <c r="D13" s="14" t="str">
        <v>Not tested</v>
      </c>
      <c r="E13" s="15"/>
      <c r="F13" s="15"/>
      <c r="G13" s="15"/>
      <c r="H13" s="16"/>
      <c r="I13" s="21" t="n">
        <v>1</v>
      </c>
      <c r="J13" s="2" t="n">
        <f>IF(AND(D13="Verified",LEN(TRIM(E13))&gt;0),1,0)</f>
        <v>0</v>
      </c>
      <c r="K13" s="2" t="str">
        <v>K6</v>
      </c>
    </row>
    <row r="14" ht="74" customHeight="1">
      <c r="A14" s="5" t="str">
        <v>K7: Service visit, report and invoice</v>
      </c>
      <c r="B14" s="5" t="str">
        <f>IF('Costs'!C$4="","Supplier 1",'Costs'!C$4)</f>
        <v>Supplier 1</v>
      </c>
      <c r="C14" s="5" t="str">
        <f>VLOOKUP(K14,'Trials'!$A$8:$B$23,2,FALSE)</f>
        <v>Choose</v>
      </c>
      <c r="D14" s="14" t="str">
        <v>Not tested</v>
      </c>
      <c r="E14" s="15"/>
      <c r="F14" s="15"/>
      <c r="G14" s="15"/>
      <c r="H14" s="16"/>
      <c r="I14" s="21" t="n">
        <v>1</v>
      </c>
      <c r="J14" s="2" t="n">
        <f>IF(AND(D14="Verified",LEN(TRIM(E14))&gt;0),1,0)</f>
        <v>0</v>
      </c>
      <c r="K14" s="2" t="str">
        <v>K7</v>
      </c>
    </row>
    <row r="15" ht="74" customHeight="1">
      <c r="A15" s="5" t="str">
        <v>K8: Access rights and data export</v>
      </c>
      <c r="B15" s="5" t="str">
        <f>IF('Costs'!C$4="","Supplier 1",'Costs'!C$4)</f>
        <v>Supplier 1</v>
      </c>
      <c r="C15" s="5" t="str">
        <f>VLOOKUP(K15,'Trials'!$A$8:$B$23,2,FALSE)</f>
        <v>Choose</v>
      </c>
      <c r="D15" s="14" t="str">
        <v>Not tested</v>
      </c>
      <c r="E15" s="15"/>
      <c r="F15" s="15"/>
      <c r="G15" s="15"/>
      <c r="H15" s="16"/>
      <c r="I15" s="21" t="n">
        <v>1</v>
      </c>
      <c r="J15" s="2" t="n">
        <f>IF(AND(D15="Verified",LEN(TRIM(E15))&gt;0),1,0)</f>
        <v>0</v>
      </c>
      <c r="K15" s="2" t="str">
        <v>K8</v>
      </c>
    </row>
    <row r="16" ht="74" customHeight="1">
      <c r="A16" s="17" t="str">
        <v>K1: Workday and project allocation</v>
      </c>
      <c r="B16" s="17" t="str">
        <f>IF('Costs'!D$4="","Supplier 2",'Costs'!D$4)</f>
        <v>Supplier 2</v>
      </c>
      <c r="C16" s="17" t="str">
        <f>VLOOKUP(K16,'Trials'!$A$8:$B$23,2,FALSE)</f>
        <v>Choose</v>
      </c>
      <c r="D16" s="18" t="str">
        <v>Not tested</v>
      </c>
      <c r="E16" s="19"/>
      <c r="F16" s="19"/>
      <c r="G16" s="19"/>
      <c r="H16" s="20"/>
      <c r="I16" s="21" t="n">
        <v>2</v>
      </c>
      <c r="J16" s="2" t="n">
        <f>IF(AND(D16="Verified",LEN(TRIM(E16))&gt;0),1,0)</f>
        <v>0</v>
      </c>
      <c r="K16" s="2" t="str">
        <v>K1</v>
      </c>
    </row>
    <row r="17" ht="74" customHeight="1">
      <c r="A17" s="5" t="str">
        <v>K2: Correction after approval</v>
      </c>
      <c r="B17" s="5" t="str">
        <f>IF('Costs'!D$4="","Supplier 2",'Costs'!D$4)</f>
        <v>Supplier 2</v>
      </c>
      <c r="C17" s="5" t="str">
        <f>VLOOKUP(K17,'Trials'!$A$8:$B$23,2,FALSE)</f>
        <v>Choose</v>
      </c>
      <c r="D17" s="14" t="str">
        <v>Not tested</v>
      </c>
      <c r="E17" s="15"/>
      <c r="F17" s="15"/>
      <c r="G17" s="15"/>
      <c r="H17" s="16"/>
      <c r="I17" s="21" t="n">
        <v>2</v>
      </c>
      <c r="J17" s="2" t="n">
        <f>IF(AND(D17="Verified",LEN(TRIM(E17))&gt;0),1,0)</f>
        <v>0</v>
      </c>
      <c r="K17" s="2" t="str">
        <v>K2</v>
      </c>
    </row>
    <row r="18" ht="74" customHeight="1">
      <c r="A18" s="5" t="str">
        <v>K3: Payroll data at the receiving end</v>
      </c>
      <c r="B18" s="5" t="str">
        <f>IF('Costs'!D$4="","Supplier 2",'Costs'!D$4)</f>
        <v>Supplier 2</v>
      </c>
      <c r="C18" s="5" t="str">
        <f>VLOOKUP(K18,'Trials'!$A$8:$B$23,2,FALSE)</f>
        <v>Choose</v>
      </c>
      <c r="D18" s="14" t="str">
        <v>Not tested</v>
      </c>
      <c r="E18" s="15"/>
      <c r="F18" s="15"/>
      <c r="G18" s="15"/>
      <c r="H18" s="16"/>
      <c r="I18" s="21" t="n">
        <v>2</v>
      </c>
      <c r="J18" s="2" t="n">
        <f>IF(AND(D18="Verified",LEN(TRIM(E18))&gt;0),1,0)</f>
        <v>0</v>
      </c>
      <c r="K18" s="2" t="str">
        <v>K3</v>
      </c>
    </row>
    <row r="19" ht="74" customHeight="1">
      <c r="A19" s="5" t="str">
        <v>K4: Absence and available capacity</v>
      </c>
      <c r="B19" s="5" t="str">
        <f>IF('Costs'!D$4="","Supplier 2",'Costs'!D$4)</f>
        <v>Supplier 2</v>
      </c>
      <c r="C19" s="5" t="str">
        <f>VLOOKUP(K19,'Trials'!$A$8:$B$23,2,FALSE)</f>
        <v>Choose</v>
      </c>
      <c r="D19" s="14" t="str">
        <v>Not tested</v>
      </c>
      <c r="E19" s="15"/>
      <c r="F19" s="15"/>
      <c r="G19" s="15"/>
      <c r="H19" s="16"/>
      <c r="I19" s="21" t="n">
        <v>2</v>
      </c>
      <c r="J19" s="2" t="n">
        <f>IF(AND(D19="Verified",LEN(TRIM(E19))&gt;0),1,0)</f>
        <v>0</v>
      </c>
      <c r="K19" s="2" t="str">
        <v>K4</v>
      </c>
    </row>
    <row r="20" ht="74" customHeight="1">
      <c r="A20" s="5" t="str">
        <v>K5: A change in working time rules</v>
      </c>
      <c r="B20" s="5" t="str">
        <f>IF('Costs'!D$4="","Supplier 2",'Costs'!D$4)</f>
        <v>Supplier 2</v>
      </c>
      <c r="C20" s="5" t="str">
        <f>VLOOKUP(K20,'Trials'!$A$8:$B$23,2,FALSE)</f>
        <v>Choose</v>
      </c>
      <c r="D20" s="14" t="str">
        <v>Not tested</v>
      </c>
      <c r="E20" s="15"/>
      <c r="F20" s="15"/>
      <c r="G20" s="15"/>
      <c r="H20" s="16"/>
      <c r="I20" s="21" t="n">
        <v>2</v>
      </c>
      <c r="J20" s="2" t="n">
        <f>IF(AND(D20="Verified",LEN(TRIM(E20))&gt;0),1,0)</f>
        <v>0</v>
      </c>
      <c r="K20" s="2" t="str">
        <v>K5</v>
      </c>
    </row>
    <row r="21" ht="74" customHeight="1">
      <c r="A21" s="5" t="str">
        <v>K6: Project margin and billable time</v>
      </c>
      <c r="B21" s="5" t="str">
        <f>IF('Costs'!D$4="","Supplier 2",'Costs'!D$4)</f>
        <v>Supplier 2</v>
      </c>
      <c r="C21" s="5" t="str">
        <f>VLOOKUP(K21,'Trials'!$A$8:$B$23,2,FALSE)</f>
        <v>Choose</v>
      </c>
      <c r="D21" s="14" t="str">
        <v>Not tested</v>
      </c>
      <c r="E21" s="15"/>
      <c r="F21" s="15"/>
      <c r="G21" s="15"/>
      <c r="H21" s="16"/>
      <c r="I21" s="21" t="n">
        <v>2</v>
      </c>
      <c r="J21" s="2" t="n">
        <f>IF(AND(D21="Verified",LEN(TRIM(E21))&gt;0),1,0)</f>
        <v>0</v>
      </c>
      <c r="K21" s="2" t="str">
        <v>K6</v>
      </c>
    </row>
    <row r="22" ht="74" customHeight="1">
      <c r="A22" s="5" t="str">
        <v>K7: Service visit, report and invoice</v>
      </c>
      <c r="B22" s="5" t="str">
        <f>IF('Costs'!D$4="","Supplier 2",'Costs'!D$4)</f>
        <v>Supplier 2</v>
      </c>
      <c r="C22" s="5" t="str">
        <f>VLOOKUP(K22,'Trials'!$A$8:$B$23,2,FALSE)</f>
        <v>Choose</v>
      </c>
      <c r="D22" s="14" t="str">
        <v>Not tested</v>
      </c>
      <c r="E22" s="15"/>
      <c r="F22" s="15"/>
      <c r="G22" s="15"/>
      <c r="H22" s="16"/>
      <c r="I22" s="21" t="n">
        <v>2</v>
      </c>
      <c r="J22" s="2" t="n">
        <f>IF(AND(D22="Verified",LEN(TRIM(E22))&gt;0),1,0)</f>
        <v>0</v>
      </c>
      <c r="K22" s="2" t="str">
        <v>K7</v>
      </c>
    </row>
    <row r="23" ht="74" customHeight="1">
      <c r="A23" s="5" t="str">
        <v>K8: Access rights and data export</v>
      </c>
      <c r="B23" s="5" t="str">
        <f>IF('Costs'!D$4="","Supplier 2",'Costs'!D$4)</f>
        <v>Supplier 2</v>
      </c>
      <c r="C23" s="5" t="str">
        <f>VLOOKUP(K23,'Trials'!$A$8:$B$23,2,FALSE)</f>
        <v>Choose</v>
      </c>
      <c r="D23" s="14" t="str">
        <v>Not tested</v>
      </c>
      <c r="E23" s="15"/>
      <c r="F23" s="15"/>
      <c r="G23" s="15"/>
      <c r="H23" s="16"/>
      <c r="I23" s="21" t="n">
        <v>2</v>
      </c>
      <c r="J23" s="2" t="n">
        <f>IF(AND(D23="Verified",LEN(TRIM(E23))&gt;0),1,0)</f>
        <v>0</v>
      </c>
      <c r="K23" s="2" t="str">
        <v>K8</v>
      </c>
    </row>
    <row r="24" ht="74" customHeight="1">
      <c r="A24" s="17" t="str">
        <v>K1: Workday and project allocation</v>
      </c>
      <c r="B24" s="17" t="str">
        <f>IF('Costs'!E$4="","Supplier 3",'Costs'!E$4)</f>
        <v>Supplier 3</v>
      </c>
      <c r="C24" s="17" t="str">
        <f>VLOOKUP(K24,'Trials'!$A$8:$B$23,2,FALSE)</f>
        <v>Choose</v>
      </c>
      <c r="D24" s="18" t="str">
        <v>Not tested</v>
      </c>
      <c r="E24" s="19"/>
      <c r="F24" s="19"/>
      <c r="G24" s="19"/>
      <c r="H24" s="20"/>
      <c r="I24" s="21" t="n">
        <v>3</v>
      </c>
      <c r="J24" s="2" t="n">
        <f>IF(AND(D24="Verified",LEN(TRIM(E24))&gt;0),1,0)</f>
        <v>0</v>
      </c>
      <c r="K24" s="2" t="str">
        <v>K1</v>
      </c>
    </row>
    <row r="25" ht="74" customHeight="1">
      <c r="A25" s="5" t="str">
        <v>K2: Correction after approval</v>
      </c>
      <c r="B25" s="5" t="str">
        <f>IF('Costs'!E$4="","Supplier 3",'Costs'!E$4)</f>
        <v>Supplier 3</v>
      </c>
      <c r="C25" s="5" t="str">
        <f>VLOOKUP(K25,'Trials'!$A$8:$B$23,2,FALSE)</f>
        <v>Choose</v>
      </c>
      <c r="D25" s="14" t="str">
        <v>Not tested</v>
      </c>
      <c r="E25" s="15"/>
      <c r="F25" s="15"/>
      <c r="G25" s="15"/>
      <c r="H25" s="16"/>
      <c r="I25" s="21" t="n">
        <v>3</v>
      </c>
      <c r="J25" s="2" t="n">
        <f>IF(AND(D25="Verified",LEN(TRIM(E25))&gt;0),1,0)</f>
        <v>0</v>
      </c>
      <c r="K25" s="2" t="str">
        <v>K2</v>
      </c>
    </row>
    <row r="26" ht="74" customHeight="1">
      <c r="A26" s="5" t="str">
        <v>K3: Payroll data at the receiving end</v>
      </c>
      <c r="B26" s="5" t="str">
        <f>IF('Costs'!E$4="","Supplier 3",'Costs'!E$4)</f>
        <v>Supplier 3</v>
      </c>
      <c r="C26" s="5" t="str">
        <f>VLOOKUP(K26,'Trials'!$A$8:$B$23,2,FALSE)</f>
        <v>Choose</v>
      </c>
      <c r="D26" s="14" t="str">
        <v>Not tested</v>
      </c>
      <c r="E26" s="15"/>
      <c r="F26" s="15"/>
      <c r="G26" s="15"/>
      <c r="H26" s="16"/>
      <c r="I26" s="21" t="n">
        <v>3</v>
      </c>
      <c r="J26" s="2" t="n">
        <f>IF(AND(D26="Verified",LEN(TRIM(E26))&gt;0),1,0)</f>
        <v>0</v>
      </c>
      <c r="K26" s="2" t="str">
        <v>K3</v>
      </c>
    </row>
    <row r="27" ht="74" customHeight="1">
      <c r="A27" s="5" t="str">
        <v>K4: Absence and available capacity</v>
      </c>
      <c r="B27" s="5" t="str">
        <f>IF('Costs'!E$4="","Supplier 3",'Costs'!E$4)</f>
        <v>Supplier 3</v>
      </c>
      <c r="C27" s="5" t="str">
        <f>VLOOKUP(K27,'Trials'!$A$8:$B$23,2,FALSE)</f>
        <v>Choose</v>
      </c>
      <c r="D27" s="14" t="str">
        <v>Not tested</v>
      </c>
      <c r="E27" s="15"/>
      <c r="F27" s="15"/>
      <c r="G27" s="15"/>
      <c r="H27" s="16"/>
      <c r="I27" s="21" t="n">
        <v>3</v>
      </c>
      <c r="J27" s="2" t="n">
        <f>IF(AND(D27="Verified",LEN(TRIM(E27))&gt;0),1,0)</f>
        <v>0</v>
      </c>
      <c r="K27" s="2" t="str">
        <v>K4</v>
      </c>
    </row>
    <row r="28" ht="74" customHeight="1">
      <c r="A28" s="5" t="str">
        <v>K5: A change in working time rules</v>
      </c>
      <c r="B28" s="5" t="str">
        <f>IF('Costs'!E$4="","Supplier 3",'Costs'!E$4)</f>
        <v>Supplier 3</v>
      </c>
      <c r="C28" s="5" t="str">
        <f>VLOOKUP(K28,'Trials'!$A$8:$B$23,2,FALSE)</f>
        <v>Choose</v>
      </c>
      <c r="D28" s="14" t="str">
        <v>Not tested</v>
      </c>
      <c r="E28" s="15"/>
      <c r="F28" s="15"/>
      <c r="G28" s="15"/>
      <c r="H28" s="16"/>
      <c r="I28" s="21" t="n">
        <v>3</v>
      </c>
      <c r="J28" s="2" t="n">
        <f>IF(AND(D28="Verified",LEN(TRIM(E28))&gt;0),1,0)</f>
        <v>0</v>
      </c>
      <c r="K28" s="2" t="str">
        <v>K5</v>
      </c>
    </row>
    <row r="29" ht="74" customHeight="1">
      <c r="A29" s="5" t="str">
        <v>K6: Project margin and billable time</v>
      </c>
      <c r="B29" s="5" t="str">
        <f>IF('Costs'!E$4="","Supplier 3",'Costs'!E$4)</f>
        <v>Supplier 3</v>
      </c>
      <c r="C29" s="5" t="str">
        <f>VLOOKUP(K29,'Trials'!$A$8:$B$23,2,FALSE)</f>
        <v>Choose</v>
      </c>
      <c r="D29" s="14" t="str">
        <v>Not tested</v>
      </c>
      <c r="E29" s="15"/>
      <c r="F29" s="15"/>
      <c r="G29" s="15"/>
      <c r="H29" s="16"/>
      <c r="I29" s="21" t="n">
        <v>3</v>
      </c>
      <c r="J29" s="2" t="n">
        <f>IF(AND(D29="Verified",LEN(TRIM(E29))&gt;0),1,0)</f>
        <v>0</v>
      </c>
      <c r="K29" s="2" t="str">
        <v>K6</v>
      </c>
    </row>
    <row r="30" ht="74" customHeight="1">
      <c r="A30" s="5" t="str">
        <v>K7: Service visit, report and invoice</v>
      </c>
      <c r="B30" s="5" t="str">
        <f>IF('Costs'!E$4="","Supplier 3",'Costs'!E$4)</f>
        <v>Supplier 3</v>
      </c>
      <c r="C30" s="5" t="str">
        <f>VLOOKUP(K30,'Trials'!$A$8:$B$23,2,FALSE)</f>
        <v>Choose</v>
      </c>
      <c r="D30" s="14" t="str">
        <v>Not tested</v>
      </c>
      <c r="E30" s="15"/>
      <c r="F30" s="15"/>
      <c r="G30" s="15"/>
      <c r="H30" s="16"/>
      <c r="I30" s="21" t="n">
        <v>3</v>
      </c>
      <c r="J30" s="2" t="n">
        <f>IF(AND(D30="Verified",LEN(TRIM(E30))&gt;0),1,0)</f>
        <v>0</v>
      </c>
      <c r="K30" s="2" t="str">
        <v>K7</v>
      </c>
    </row>
    <row r="31" ht="74" customHeight="1">
      <c r="A31" s="5" t="str">
        <v>K8: Access rights and data export</v>
      </c>
      <c r="B31" s="5" t="str">
        <f>IF('Costs'!E$4="","Supplier 3",'Costs'!E$4)</f>
        <v>Supplier 3</v>
      </c>
      <c r="C31" s="5" t="str">
        <f>VLOOKUP(K31,'Trials'!$A$8:$B$23,2,FALSE)</f>
        <v>Choose</v>
      </c>
      <c r="D31" s="14" t="str">
        <v>Not tested</v>
      </c>
      <c r="E31" s="15"/>
      <c r="F31" s="15"/>
      <c r="G31" s="15"/>
      <c r="H31" s="16"/>
      <c r="I31" s="21" t="n">
        <v>3</v>
      </c>
      <c r="J31" s="2" t="n">
        <f>IF(AND(D31="Verified",LEN(TRIM(E31))&gt;0),1,0)</f>
        <v>0</v>
      </c>
      <c r="K31" s="2" t="str">
        <v>K8</v>
      </c>
    </row>
  </sheetData>
  <autoFilter ref="A7:H31"/>
  <mergeCells>
    <mergeCell ref="A4:H5"/>
  </mergeCells>
  <dataValidations count="24">
    <dataValidation type="list" sqref="D8" showErrorMessage="1" allowBlank="1" errorStyle="stop">
      <formula1>"Not tested,Promised,Verified,Partial,Does not meet"</formula1>
    </dataValidation>
    <dataValidation type="list" sqref="D9" showErrorMessage="1" allowBlank="1" errorStyle="stop">
      <formula1>"Not tested,Promised,Verified,Partial,Does not meet"</formula1>
    </dataValidation>
    <dataValidation type="list" sqref="D10" showErrorMessage="1" allowBlank="1" errorStyle="stop">
      <formula1>"Not tested,Promised,Verified,Partial,Does not meet"</formula1>
    </dataValidation>
    <dataValidation type="list" sqref="D11" showErrorMessage="1" allowBlank="1" errorStyle="stop">
      <formula1>"Not tested,Promised,Verified,Partial,Does not meet"</formula1>
    </dataValidation>
    <dataValidation type="list" sqref="D12" showErrorMessage="1" allowBlank="1" errorStyle="stop">
      <formula1>"Not tested,Promised,Verified,Partial,Does not meet"</formula1>
    </dataValidation>
    <dataValidation type="list" sqref="D13" showErrorMessage="1" allowBlank="1" errorStyle="stop">
      <formula1>"Not tested,Promised,Verified,Partial,Does not meet"</formula1>
    </dataValidation>
    <dataValidation type="list" sqref="D14" showErrorMessage="1" allowBlank="1" errorStyle="stop">
      <formula1>"Not tested,Promised,Verified,Partial,Does not meet"</formula1>
    </dataValidation>
    <dataValidation type="list" sqref="D15" showErrorMessage="1" allowBlank="1" errorStyle="stop">
      <formula1>"Not tested,Promised,Verified,Partial,Does not meet"</formula1>
    </dataValidation>
    <dataValidation type="list" sqref="D16" showErrorMessage="1" allowBlank="1" errorStyle="stop">
      <formula1>"Not tested,Promised,Verified,Partial,Does not meet"</formula1>
    </dataValidation>
    <dataValidation type="list" sqref="D17" showErrorMessage="1" allowBlank="1" errorStyle="stop">
      <formula1>"Not tested,Promised,Verified,Partial,Does not meet"</formula1>
    </dataValidation>
    <dataValidation type="list" sqref="D18" showErrorMessage="1" allowBlank="1" errorStyle="stop">
      <formula1>"Not tested,Promised,Verified,Partial,Does not meet"</formula1>
    </dataValidation>
    <dataValidation type="list" sqref="D19" showErrorMessage="1" allowBlank="1" errorStyle="stop">
      <formula1>"Not tested,Promised,Verified,Partial,Does not meet"</formula1>
    </dataValidation>
    <dataValidation type="list" sqref="D20" showErrorMessage="1" allowBlank="1" errorStyle="stop">
      <formula1>"Not tested,Promised,Verified,Partial,Does not meet"</formula1>
    </dataValidation>
    <dataValidation type="list" sqref="D21" showErrorMessage="1" allowBlank="1" errorStyle="stop">
      <formula1>"Not tested,Promised,Verified,Partial,Does not meet"</formula1>
    </dataValidation>
    <dataValidation type="list" sqref="D22" showErrorMessage="1" allowBlank="1" errorStyle="stop">
      <formula1>"Not tested,Promised,Verified,Partial,Does not meet"</formula1>
    </dataValidation>
    <dataValidation type="list" sqref="D23" showErrorMessage="1" allowBlank="1" errorStyle="stop">
      <formula1>"Not tested,Promised,Verified,Partial,Does not meet"</formula1>
    </dataValidation>
    <dataValidation type="list" sqref="D24" showErrorMessage="1" allowBlank="1" errorStyle="stop">
      <formula1>"Not tested,Promised,Verified,Partial,Does not meet"</formula1>
    </dataValidation>
    <dataValidation type="list" sqref="D25" showErrorMessage="1" allowBlank="1" errorStyle="stop">
      <formula1>"Not tested,Promised,Verified,Partial,Does not meet"</formula1>
    </dataValidation>
    <dataValidation type="list" sqref="D26" showErrorMessage="1" allowBlank="1" errorStyle="stop">
      <formula1>"Not tested,Promised,Verified,Partial,Does not meet"</formula1>
    </dataValidation>
    <dataValidation type="list" sqref="D27" showErrorMessage="1" allowBlank="1" errorStyle="stop">
      <formula1>"Not tested,Promised,Verified,Partial,Does not meet"</formula1>
    </dataValidation>
    <dataValidation type="list" sqref="D28" showErrorMessage="1" allowBlank="1" errorStyle="stop">
      <formula1>"Not tested,Promised,Verified,Partial,Does not meet"</formula1>
    </dataValidation>
    <dataValidation type="list" sqref="D29" showErrorMessage="1" allowBlank="1" errorStyle="stop">
      <formula1>"Not tested,Promised,Verified,Partial,Does not meet"</formula1>
    </dataValidation>
    <dataValidation type="list" sqref="D30" showErrorMessage="1" allowBlank="1" errorStyle="stop">
      <formula1>"Not tested,Promised,Verified,Partial,Does not meet"</formula1>
    </dataValidation>
    <dataValidation type="list" sqref="D31" showErrorMessage="1" allowBlank="1" errorStyle="stop">
      <formula1>"Not tested,Promised,Verified,Partial,Does not meet"</formula1>
    </dataValidation>
  </dataValidations>
  <pageMargins left="0.25" right="0.25" top="0.4" bottom="0.4" header="0.15" footer="0.15"/>
  <pageSetup paperSize="9" orientation="landscape" fitToWidth="1" fitToHeight="0"/>
</worksheet>
</file>

<file path=xl/worksheets/sheet4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32.5" hidden="0" customWidth="1"/>
    <col min="2" max="2" width="11.25" hidden="0" customWidth="1"/>
    <col min="3" max="3" width="23.75" hidden="0" customWidth="1"/>
    <col min="4" max="4" width="23.75" hidden="0" customWidth="1"/>
    <col min="5" max="5" width="23.75" hidden="0" customWidth="1"/>
    <col min="6" max="6" width="36.25" hidden="0" customWidth="1"/>
  </cols>
  <sheetData>
    <row r="1" ht="28" customHeight="1">
      <c r="A1" s="2"/>
      <c r="B1" s="2"/>
      <c r="C1" s="2"/>
      <c r="D1" s="2"/>
      <c r="E1" s="2"/>
      <c r="F1" s="2"/>
    </row>
    <row r="2" ht="28" customHeight="1">
      <c r="A2" s="3" t="str">
        <v>Costs</v>
      </c>
      <c r="B2" s="2"/>
      <c r="C2" s="2"/>
      <c r="D2" s="2"/>
      <c r="E2" s="2"/>
      <c r="F2" s="2"/>
    </row>
    <row r="3" ht="28" customHeight="1">
      <c r="A3" s="4"/>
      <c r="B3" s="4"/>
      <c r="C3" s="4"/>
      <c r="D3" s="4"/>
      <c r="E3" s="4"/>
      <c r="F3" s="4"/>
    </row>
    <row r="4" ht="28" customHeight="1">
      <c r="A4" s="2" t="str">
        <v>Supplier</v>
      </c>
      <c r="B4" s="2"/>
      <c r="C4" s="14"/>
      <c r="D4" s="15"/>
      <c r="E4" s="16"/>
      <c r="F4" s="2"/>
    </row>
    <row r="5" ht="38" customHeight="1">
      <c r="A5" s="5" t="str">
        <v>Use the same scope for all suppliers. Enter quoted monthly unit prices excluding VAT. Included function: €0. Unknown price: blank.</v>
      </c>
      <c r="B5" s="2"/>
      <c r="C5" s="2"/>
      <c r="D5" s="2"/>
      <c r="E5" s="2"/>
      <c r="F5" s="2"/>
    </row>
    <row r="6" ht="38" customHeight="1">
      <c r="A6" s="5" t="str">
        <v>Base user count is required. Enter quantities for add-ons needed by selected trials even when included (unit price 0). Unneeded add-ons: quantity 0. Complete minimum charges and one-off costs even when they are 0.</v>
      </c>
      <c r="B6" s="2"/>
      <c r="C6" s="2"/>
      <c r="D6" s="2"/>
      <c r="E6" s="2"/>
      <c r="F6" s="2"/>
    </row>
    <row r="7" ht="38" customHeight="1">
      <c r="A7" s="8" t="str">
        <v>Cost</v>
      </c>
      <c r="B7" s="8" t="str">
        <v>Quantity</v>
      </c>
      <c r="C7" s="8" t="str">
        <v>Unit price / month 1</v>
      </c>
      <c r="D7" s="8" t="str">
        <v>Unit price / month 2</v>
      </c>
      <c r="E7" s="8" t="str">
        <v>Unit price / month 3</v>
      </c>
      <c r="F7" s="8" t="str">
        <v>Quoted scope and calculation basis</v>
      </c>
    </row>
    <row r="8" ht="42" customHeight="1">
      <c r="A8" s="5" t="str">
        <v>Base service users</v>
      </c>
      <c r="B8" s="31"/>
      <c r="C8" s="34"/>
      <c r="D8" s="34"/>
      <c r="E8" s="34"/>
      <c r="F8" s="24"/>
    </row>
    <row r="9" ht="42" customHeight="1">
      <c r="A9" s="5" t="str">
        <v>Project users</v>
      </c>
      <c r="B9" s="32" t="n">
        <v>0</v>
      </c>
      <c r="C9" s="35"/>
      <c r="D9" s="35"/>
      <c r="E9" s="35"/>
      <c r="F9" s="27"/>
    </row>
    <row r="10" ht="42" customHeight="1">
      <c r="A10" s="5" t="str">
        <v>Field service users</v>
      </c>
      <c r="B10" s="32" t="n">
        <v>0</v>
      </c>
      <c r="C10" s="35"/>
      <c r="D10" s="35"/>
      <c r="E10" s="35"/>
      <c r="F10" s="27"/>
    </row>
    <row r="11" ht="42" customHeight="1">
      <c r="A11" s="5" t="str">
        <v>Travel and expenses users</v>
      </c>
      <c r="B11" s="32" t="n">
        <v>0</v>
      </c>
      <c r="C11" s="35"/>
      <c r="D11" s="35"/>
      <c r="E11" s="35"/>
      <c r="F11" s="27"/>
    </row>
    <row r="12" ht="42" customHeight="1">
      <c r="A12" s="5" t="str">
        <v>Payroll connections</v>
      </c>
      <c r="B12" s="32" t="n">
        <v>0</v>
      </c>
      <c r="C12" s="35"/>
      <c r="D12" s="35"/>
      <c r="E12" s="35"/>
      <c r="F12" s="27"/>
    </row>
    <row r="13" ht="42" customHeight="1">
      <c r="A13" s="5" t="str">
        <v>Fixed monthly invoicing fee</v>
      </c>
      <c r="B13" s="32" t="n">
        <v>0</v>
      </c>
      <c r="C13" s="35"/>
      <c r="D13" s="35"/>
      <c r="E13" s="35"/>
      <c r="F13" s="27"/>
    </row>
    <row r="14" ht="42" customHeight="1">
      <c r="A14" s="5" t="str">
        <v>Other recurring costs</v>
      </c>
      <c r="B14" s="33" t="n">
        <v>0</v>
      </c>
      <c r="C14" s="36"/>
      <c r="D14" s="36"/>
      <c r="E14" s="36"/>
      <c r="F14" s="30"/>
    </row>
    <row r="15" ht="28" customHeight="1">
      <c r="A15" s="2"/>
      <c r="B15" s="2"/>
      <c r="C15" s="37"/>
      <c r="D15" s="37"/>
      <c r="E15" s="37"/>
      <c r="F15" s="2"/>
    </row>
    <row r="16" ht="28" customHeight="1">
      <c r="A16" s="2" t="str">
        <v>Line total / month</v>
      </c>
      <c r="B16" s="2"/>
      <c r="C16" s="37" t="str">
        <f>IF(AND(IF(OR('Trials'!B14="Required",'Trials'!B14="Useful",'Trials'!B18="Required",'Trials'!B18="Useful"),$B$9&gt;0,TRUE),IF(OR('Trials'!B20="Required",'Trials'!B20="Useful"),$B$10&gt;0,TRUE),IF(OR('Trials'!B12="Required",'Trials'!B12="Useful"),$B$12&gt;0,TRUE),IF(OR('Trials'!B18="Required",'Trials'!B18="Useful"),$B$13&gt;0,TRUE),ISNUMBER($B$8),$B$8&gt;0,$B$9&lt;=$B$8,$B$10&lt;=$B$8,$B$11&lt;=$B$8,COUNT($B$8:$B$14)=7,MIN($B$8:$B$14)&gt;=0,IF($B$8&gt;0,AND(ISNUMBER(C8),C8&gt;=0),TRUE),IF($B$9&gt;0,AND(ISNUMBER(C9),C9&gt;=0),TRUE),IF($B$10&gt;0,AND(ISNUMBER(C10),C10&gt;=0),TRUE),IF($B$11&gt;0,AND(ISNUMBER(C11),C11&gt;=0),TRUE),IF($B$12&gt;0,AND(ISNUMBER(C12),C12&gt;=0),TRUE),IF($B$13&gt;0,AND(ISNUMBER(C13),C13&gt;=0),TRUE),IF($B$14&gt;0,AND(ISNUMBER(C14),C14&gt;=0),TRUE)),SUMPRODUCT($B$8:$B$14,C8:C14),"Incomplete")</f>
        <v>Incomplete</v>
      </c>
      <c r="D16" s="37" t="str">
        <f>IF(AND(IF(OR('Trials'!B14="Required",'Trials'!B14="Useful",'Trials'!B18="Required",'Trials'!B18="Useful"),$B$9&gt;0,TRUE),IF(OR('Trials'!B20="Required",'Trials'!B20="Useful"),$B$10&gt;0,TRUE),IF(OR('Trials'!B12="Required",'Trials'!B12="Useful"),$B$12&gt;0,TRUE),IF(OR('Trials'!B18="Required",'Trials'!B18="Useful"),$B$13&gt;0,TRUE),ISNUMBER($B$8),$B$8&gt;0,$B$9&lt;=$B$8,$B$10&lt;=$B$8,$B$11&lt;=$B$8,COUNT($B$8:$B$14)=7,MIN($B$8:$B$14)&gt;=0,IF($B$8&gt;0,AND(ISNUMBER(D8),D8&gt;=0),TRUE),IF($B$9&gt;0,AND(ISNUMBER(D9),D9&gt;=0),TRUE),IF($B$10&gt;0,AND(ISNUMBER(D10),D10&gt;=0),TRUE),IF($B$11&gt;0,AND(ISNUMBER(D11),D11&gt;=0),TRUE),IF($B$12&gt;0,AND(ISNUMBER(D12),D12&gt;=0),TRUE),IF($B$13&gt;0,AND(ISNUMBER(D13),D13&gt;=0),TRUE),IF($B$14&gt;0,AND(ISNUMBER(D14),D14&gt;=0),TRUE)),SUMPRODUCT($B$8:$B$14,D8:D14),"Incomplete")</f>
        <v>Incomplete</v>
      </c>
      <c r="E16" s="37" t="str">
        <f>IF(AND(IF(OR('Trials'!B14="Required",'Trials'!B14="Useful",'Trials'!B18="Required",'Trials'!B18="Useful"),$B$9&gt;0,TRUE),IF(OR('Trials'!B20="Required",'Trials'!B20="Useful"),$B$10&gt;0,TRUE),IF(OR('Trials'!B12="Required",'Trials'!B12="Useful"),$B$12&gt;0,TRUE),IF(OR('Trials'!B18="Required",'Trials'!B18="Useful"),$B$13&gt;0,TRUE),ISNUMBER($B$8),$B$8&gt;0,$B$9&lt;=$B$8,$B$10&lt;=$B$8,$B$11&lt;=$B$8,COUNT($B$8:$B$14)=7,MIN($B$8:$B$14)&gt;=0,IF($B$8&gt;0,AND(ISNUMBER(E8),E8&gt;=0),TRUE),IF($B$9&gt;0,AND(ISNUMBER(E9),E9&gt;=0),TRUE),IF($B$10&gt;0,AND(ISNUMBER(E10),E10&gt;=0),TRUE),IF($B$11&gt;0,AND(ISNUMBER(E11),E11&gt;=0),TRUE),IF($B$12&gt;0,AND(ISNUMBER(E12),E12&gt;=0),TRUE),IF($B$13&gt;0,AND(ISNUMBER(E13),E13&gt;=0),TRUE),IF($B$14&gt;0,AND(ISNUMBER(E14),E14&gt;=0),TRUE)),SUMPRODUCT($B$8:$B$14,E8:E14),"Incomplete")</f>
        <v>Incomplete</v>
      </c>
      <c r="F16" s="2"/>
    </row>
    <row r="17" ht="28" customHeight="1">
      <c r="A17" s="2" t="str">
        <v>Monthly minimum charge</v>
      </c>
      <c r="B17" s="2"/>
      <c r="C17" s="40"/>
      <c r="D17" s="41"/>
      <c r="E17" s="42"/>
      <c r="F17" s="2"/>
    </row>
    <row r="18" ht="28" customHeight="1">
      <c r="A18" s="46" t="str">
        <v>Monthly amount payable</v>
      </c>
      <c r="B18" s="46"/>
      <c r="C18" s="47" t="str">
        <f>IF(AND(ISNUMBER(C16),ISNUMBER(C17),C17&gt;=0),MAX(C16,C17),"Incomplete")</f>
        <v>Incomplete</v>
      </c>
      <c r="D18" s="47" t="str">
        <f>IF(AND(ISNUMBER(D16),ISNUMBER(D17),D17&gt;=0),MAX(D16,D17),"Incomplete")</f>
        <v>Incomplete</v>
      </c>
      <c r="E18" s="47" t="str">
        <f>IF(AND(ISNUMBER(E16),ISNUMBER(E17),E17&gt;=0),MAX(E16,E17),"Incomplete")</f>
        <v>Incomplete</v>
      </c>
      <c r="F18" s="2"/>
    </row>
    <row r="19" ht="28" customHeight="1">
      <c r="A19" s="2"/>
      <c r="B19" s="2"/>
      <c r="C19" s="37"/>
      <c r="D19" s="37"/>
      <c r="E19" s="37"/>
      <c r="F19" s="2"/>
    </row>
    <row r="20" ht="28" customHeight="1">
      <c r="A20" s="2" t="str">
        <v>Setup</v>
      </c>
      <c r="B20" s="2"/>
      <c r="C20" s="43"/>
      <c r="D20" s="34"/>
      <c r="E20" s="34"/>
      <c r="F20" s="24"/>
    </row>
    <row r="21" ht="28" customHeight="1">
      <c r="A21" s="2" t="str">
        <v>Integration work</v>
      </c>
      <c r="B21" s="2"/>
      <c r="C21" s="44"/>
      <c r="D21" s="35"/>
      <c r="E21" s="35"/>
      <c r="F21" s="27"/>
    </row>
    <row r="22" ht="28" customHeight="1">
      <c r="A22" s="2" t="str">
        <v>Data migration</v>
      </c>
      <c r="B22" s="2"/>
      <c r="C22" s="44"/>
      <c r="D22" s="35"/>
      <c r="E22" s="35"/>
      <c r="F22" s="27"/>
    </row>
    <row r="23" ht="28" customHeight="1">
      <c r="A23" s="2" t="str">
        <v>Training</v>
      </c>
      <c r="B23" s="2"/>
      <c r="C23" s="45"/>
      <c r="D23" s="36"/>
      <c r="E23" s="36"/>
      <c r="F23" s="30"/>
    </row>
    <row r="24" ht="28" customHeight="1">
      <c r="A24" s="2"/>
      <c r="B24" s="2"/>
      <c r="C24" s="37"/>
      <c r="D24" s="37"/>
      <c r="E24" s="37"/>
      <c r="F24" s="2"/>
    </row>
    <row r="25" ht="28" customHeight="1">
      <c r="A25" s="48" t="str">
        <v>Year 1</v>
      </c>
      <c r="B25" s="48"/>
      <c r="C25" s="49" t="str">
        <f>IF(AND(ISNUMBER(C18),COUNT(C20:C23)=4,MIN(C20:C23)&gt;=0),C18*12+SUM(C20:C23),"Incomplete")</f>
        <v>Incomplete</v>
      </c>
      <c r="D25" s="49" t="str">
        <f>IF(AND(ISNUMBER(D18),COUNT(D20:D23)=4,MIN(D20:D23)&gt;=0),D18*12+SUM(D20:D23),"Incomplete")</f>
        <v>Incomplete</v>
      </c>
      <c r="E25" s="49" t="str">
        <f>IF(AND(ISNUMBER(E18),COUNT(E20:E23)=4,MIN(E20:E23)&gt;=0),E18*12+SUM(E20:E23),"Incomplete")</f>
        <v>Incomplete</v>
      </c>
      <c r="F25" s="2"/>
    </row>
    <row r="26" ht="28" customHeight="1">
      <c r="A26" s="48" t="str">
        <v>3 years</v>
      </c>
      <c r="B26" s="48"/>
      <c r="C26" s="49" t="str">
        <f>IF(AND(ISNUMBER(C18),COUNT(C20:C23)=4,MIN(C20:C23)&gt;=0),C18*36+SUM(C20:C23),"Incomplete")</f>
        <v>Incomplete</v>
      </c>
      <c r="D26" s="49" t="str">
        <f>IF(AND(ISNUMBER(D18),COUNT(D20:D23)=4,MIN(D20:D23)&gt;=0),D18*36+SUM(D20:D23),"Incomplete")</f>
        <v>Incomplete</v>
      </c>
      <c r="E26" s="49" t="str">
        <f>IF(AND(ISNUMBER(E18),COUNT(E20:E23)=4,MIN(E20:E23)&gt;=0),E18*36+SUM(E20:E23),"Incomplete")</f>
        <v>Incomplete</v>
      </c>
      <c r="F26" s="2"/>
    </row>
    <row r="27" ht="28" customHeight="1">
      <c r="A27" s="2"/>
      <c r="B27" s="2"/>
      <c r="C27" s="2"/>
      <c r="D27" s="2"/>
      <c r="E27" s="2"/>
      <c r="F27" s="2"/>
    </row>
    <row r="28" ht="28" customHeight="1">
      <c r="A28" s="5" t="str">
        <v>Year 1 = 12 × monthly price + one-off costs. 3 years = 36 × monthly price + one-off costs, at unchanged prices and quantities. Include usage fees in the estimated monthly cost and document the assumption.</v>
      </c>
      <c r="B28" s="2"/>
      <c r="C28" s="2"/>
      <c r="D28" s="2"/>
      <c r="E28" s="2"/>
      <c r="F28" s="2"/>
    </row>
    <row r="29" ht="28" customHeight="1">
      <c r="A29" s="2"/>
      <c r="B29" s="2"/>
      <c r="C29" s="2"/>
      <c r="D29" s="2"/>
      <c r="E29" s="2"/>
      <c r="F29" s="2"/>
    </row>
    <row r="30" ht="40" customHeight="1">
      <c r="A30" s="5" t="str">
        <v>Quote date, validity, notice period and price increase terms</v>
      </c>
      <c r="B30" s="22"/>
      <c r="C30" s="23"/>
      <c r="D30" s="23"/>
      <c r="E30" s="23"/>
      <c r="F30" s="24"/>
    </row>
    <row r="31" ht="40" customHeight="1">
      <c r="A31" s="2"/>
      <c r="B31" s="28"/>
      <c r="C31" s="29"/>
      <c r="D31" s="29"/>
      <c r="E31" s="29"/>
      <c r="F31" s="30"/>
    </row>
  </sheetData>
  <mergeCells>
    <mergeCell ref="A5:F5"/>
    <mergeCell ref="A6:F6"/>
    <mergeCell ref="A28:F29"/>
    <mergeCell ref="B30:F31"/>
  </mergeCells>
  <dataValidations count="4">
    <dataValidation type="whole" errorStyle="stop" operator="between" showErrorMessage="1" errorTitle="Incomplete" error="0–1000000" sqref="B8:B14" allowBlank="1">
      <formula1>0</formula1>
      <formula2>1000000</formula2>
    </dataValidation>
    <dataValidation type="decimal" errorStyle="stop" operator="between" showErrorMessage="1" errorTitle="Incomplete" error="0–1000000000" sqref="C8:E14" allowBlank="1">
      <formula1>0</formula1>
      <formula2>1000000000</formula2>
    </dataValidation>
    <dataValidation type="decimal" errorStyle="stop" operator="between" showErrorMessage="1" errorTitle="Incomplete" error="0–1000000000" sqref="C17:E17" allowBlank="1">
      <formula1>0</formula1>
      <formula2>1000000000</formula2>
    </dataValidation>
    <dataValidation type="decimal" errorStyle="stop" operator="between" showErrorMessage="1" errorTitle="Incomplete" error="0–1000000000" sqref="C20:E23" allowBlank="1">
      <formula1>0</formula1>
      <formula2>1000000000</formula2>
    </dataValidation>
  </dataValidations>
  <pageMargins left="0.25" right="0.25" top="0.4" bottom="0.4" header="0.15" footer="0.15"/>
  <pageSetup paperSize="9" orientation="landscape" fitToWidth="1" fitToHeight="0"/>
</worksheet>
</file>