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57efa224343d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eslut" sheetId="1" ns1:id="R1fa90e8095d146e5"/>
    <sheet name="Prov" sheetId="2" ns1:id="R957575bc4eb24f59"/>
    <sheet name="Observationer" sheetId="3" ns1:id="R65be8fdf4c76431b"/>
    <sheet name="Kostnader" sheetId="4" ns1:id="R39b7118b0c7b4473"/>
  </sheets>
  <definedNames>
    <definedName name="_xlnm.Print_Area" localSheetId="0">'Beslut'!$A$1:$D$27</definedName>
    <definedName name="_xlnm.Print_Titles" localSheetId="0">'Beslut'!$1:$9</definedName>
    <definedName name="_xlnm.Print_Area" localSheetId="1">'Prov'!$A$1:$E$23</definedName>
    <definedName name="_xlnm.Print_Titles" localSheetId="1">'Prov'!$1:$7</definedName>
    <definedName name="_xlnm.Print_Area" localSheetId="2">'Observationer'!$A$1:$H$31</definedName>
    <definedName name="_xlnm.Print_Titles" localSheetId="2">'Observationer'!$1:$7</definedName>
    <definedName name="_xlnm.Print_Area" localSheetId="3">'Kostnader'!$A$1:$F$31</definedName>
    <definedName name="_xlnm.Print_Titles" localSheetId="3">'Kostnader'!$1:$7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&quot; €&quot;"/>
  </x:numFmts>
  <x:fonts count="7">
    <x:font>
      <x:sz val="11"/>
      <x:name val="Carlito"/>
    </x:font>
    <x:font>
      <x:sz val="11"/>
      <x:color rgb="FF20332B"/>
      <x:name val="Arial"/>
    </x:font>
    <x:font>
      <x:b/>
      <x:sz val="16"/>
      <x:color rgb="FF244D3E"/>
      <x:name val="Arial"/>
    </x:font>
    <x:font>
      <x:b/>
      <x:sz val="11"/>
      <x:color rgb="FFFFFFFF"/>
      <x:name val="Arial"/>
    </x:font>
    <x:font>
      <x:sz val="10"/>
      <x:color rgb="FF52645B"/>
      <x:name val="Arial"/>
    </x:font>
    <x:font>
      <x:sz val="11"/>
      <x:color rgb="FF60756A"/>
      <x:name val="Arial"/>
    </x:font>
    <x:font>
      <x:b/>
      <x:sz val="11"/>
      <x:color rgb="FF20332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4D3E"/>
      </x:patternFill>
    </x:fill>
    <x:fill>
      <x:patternFill patternType="solid">
        <x:fgColor rgb="FFFFF4D6"/>
      </x:patternFill>
    </x:fill>
    <x:fill>
      <x:patternFill patternType="solid">
        <x:fgColor rgb="FFEAF2ED"/>
      </x:patternFill>
    </x:fill>
    <x:fill>
      <x:patternFill patternType="solid">
        <x:fgColor rgb="FFE9F0EB"/>
      </x:patternFill>
    </x:fill>
  </x:fills>
  <x:borders count="22">
    <x:border/>
    <x:border>
      <x:bottom style="thin">
        <x:color rgb="FFAFBEB5"/>
      </x:bottom>
    </x:border>
    <x:border>
      <x:top style="thin">
        <x:color rgb="FFA8BDB3"/>
      </x:top>
    </x:border>
    <x:border>
      <x:right style="thin">
        <x:color rgb="FFE4E2D7"/>
      </x:right>
    </x:border>
    <x:border>
      <x:left style="thin">
        <x:color rgb="FFE4E2D7"/>
      </x:left>
      <x:right style="thin">
        <x:color rgb="FFE4E2D7"/>
      </x:right>
    </x:border>
    <x:border>
      <x:left style="thin">
        <x:color rgb="FFE4E2D7"/>
      </x:left>
    </x:border>
    <x:border>
      <x:top style="medium">
        <x:color rgb="FF244D3E"/>
      </x:top>
    </x:border>
    <x:border>
      <x:right style="thin">
        <x:color rgb="FFE4E2D7"/>
      </x:right>
      <x:top style="medium">
        <x:color rgb="FF244D3E"/>
      </x:top>
    </x:border>
    <x:border>
      <x:left style="thin">
        <x:color rgb="FFE4E2D7"/>
      </x:left>
      <x:right style="thin">
        <x:color rgb="FFE4E2D7"/>
      </x:right>
      <x:top style="medium">
        <x:color rgb="FF244D3E"/>
      </x:top>
    </x:border>
    <x:border>
      <x:left style="thin">
        <x:color rgb="FFE4E2D7"/>
      </x:left>
      <x:top style="medium">
        <x:color rgb="FF244D3E"/>
      </x:top>
    </x:border>
    <x:border>
      <x:right style="thin">
        <x:color rgb="FFE4E2D7"/>
      </x:right>
      <x:bottom style="thin">
        <x:color rgb="FFD8DACC"/>
      </x:bottom>
    </x:border>
    <x:border>
      <x:left style="thin">
        <x:color rgb="FFE4E2D7"/>
      </x:left>
      <x:right style="thin">
        <x:color rgb="FFE4E2D7"/>
      </x:right>
      <x:bottom style="thin">
        <x:color rgb="FFD8DACC"/>
      </x:bottom>
    </x:border>
    <x:border>
      <x:left style="thin">
        <x:color rgb="FFE4E2D7"/>
      </x:left>
      <x:bottom style="thin">
        <x:color rgb="FFD8DACC"/>
      </x:bottom>
    </x:border>
    <x:border>
      <x:right style="thin">
        <x:color rgb="FFE4E2D7"/>
      </x:right>
      <x:top style="thin">
        <x:color rgb="FFD8DACC"/>
      </x:top>
      <x:bottom style="thin">
        <x:color rgb="FFD8DACC"/>
      </x:bottom>
    </x:border>
    <x:border>
      <x:left style="thin">
        <x:color rgb="FFE4E2D7"/>
      </x:left>
      <x:right style="thin">
        <x:color rgb="FFE4E2D7"/>
      </x:right>
      <x:top style="thin">
        <x:color rgb="FFD8DACC"/>
      </x:top>
      <x:bottom style="thin">
        <x:color rgb="FFD8DACC"/>
      </x:bottom>
    </x:border>
    <x:border>
      <x:left style="thin">
        <x:color rgb="FFE4E2D7"/>
      </x:left>
      <x:top style="thin">
        <x:color rgb="FFD8DACC"/>
      </x:top>
      <x:bottom style="thin">
        <x:color rgb="FFD8DACC"/>
      </x:bottom>
    </x:border>
    <x:border>
      <x:right style="thin">
        <x:color rgb="FFE4E2D7"/>
      </x:right>
      <x:top style="thin">
        <x:color rgb="FFD8DACC"/>
      </x:top>
    </x:border>
    <x:border>
      <x:left style="thin">
        <x:color rgb="FFE4E2D7"/>
      </x:left>
      <x:right style="thin">
        <x:color rgb="FFE4E2D7"/>
      </x:right>
      <x:top style="thin">
        <x:color rgb="FFD8DACC"/>
      </x:top>
    </x:border>
    <x:border>
      <x:left style="thin">
        <x:color rgb="FFE4E2D7"/>
      </x:left>
      <x:top style="thin">
        <x:color rgb="FFD8DACC"/>
      </x:top>
    </x:border>
    <x:border>
      <x:bottom style="thin">
        <x:color rgb="FFD3DCD6"/>
      </x:bottom>
    </x:border>
    <x:border>
      <x:top style="thin">
        <x:color rgb="FFD3DCD6"/>
      </x:top>
      <x:bottom style="thin">
        <x:color rgb="FFD3DCD6"/>
      </x:bottom>
    </x:border>
    <x:border>
      <x:top style="thin">
        <x:color rgb="FFD3DCD6"/>
      </x:top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0" fontId="1" fillId="3" borderId="12" xfId="0" applyNumberFormat="1" applyFont="1" applyFill="1" applyBorder="1" applyAlignment="1">
      <x:alignment vertical="center" wrapText="1"/>
    </x:xf>
    <x:xf numFmtId="0" fontId="1" fillId="3" borderId="13" xfId="0" applyNumberFormat="1" applyFont="1" applyFill="1" applyBorder="1" applyAlignment="1">
      <x:alignment vertical="center" wrapText="1"/>
    </x:xf>
    <x:xf numFmtId="0" fontId="1" fillId="3" borderId="14" xfId="0" applyNumberFormat="1" applyFont="1" applyFill="1" applyBorder="1" applyAlignment="1">
      <x:alignment vertical="center" wrapText="1"/>
    </x:xf>
    <x:xf numFmtId="0" fontId="1" fillId="3" borderId="15" xfId="0" applyNumberFormat="1" applyFont="1" applyFill="1" applyBorder="1" applyAlignment="1">
      <x:alignment vertical="center" wrapText="1"/>
    </x:xf>
    <x:xf numFmtId="0" fontId="1" fillId="3" borderId="16" xfId="0" applyNumberFormat="1" applyFont="1" applyFill="1" applyBorder="1" applyAlignment="1">
      <x:alignment vertical="center" wrapText="1"/>
    </x:xf>
    <x:xf numFmtId="0" fontId="1" fillId="3" borderId="17" xfId="0" applyNumberFormat="1" applyFont="1" applyFill="1" applyBorder="1" applyAlignment="1">
      <x:alignment vertical="center" wrapText="1"/>
    </x:xf>
    <x:xf numFmtId="0" fontId="1" fillId="3" borderId="18" xfId="0" applyNumberFormat="1" applyFont="1" applyFill="1" applyBorder="1" applyAlignment="1">
      <x:alignment vertical="center" wrapText="1"/>
    </x:xf>
    <x:xf numFmtId="200" fontId="1" fillId="3" borderId="10" xfId="0" applyNumberFormat="1" applyFont="1" applyFill="1" applyBorder="1" applyAlignment="1">
      <x:alignment vertical="center" wrapText="1"/>
    </x:xf>
    <x:xf numFmtId="200" fontId="1" fillId="3" borderId="13" xfId="0" applyNumberFormat="1" applyFont="1" applyFill="1" applyBorder="1" applyAlignment="1">
      <x:alignment vertical="center" wrapText="1"/>
    </x:xf>
    <x:xf numFmtId="200" fontId="1" fillId="3" borderId="16" xfId="0" applyNumberFormat="1" applyFont="1" applyFill="1" applyBorder="1" applyAlignment="1">
      <x:alignment vertical="center" wrapText="1"/>
    </x:xf>
    <x:xf numFmtId="201" fontId="1" fillId="3" borderId="11" xfId="0" applyNumberFormat="1" applyFont="1" applyFill="1" applyBorder="1" applyAlignment="1">
      <x:alignment vertical="center" wrapText="1"/>
    </x:xf>
    <x:xf numFmtId="201" fontId="1" fillId="3" borderId="14" xfId="0" applyNumberFormat="1" applyFont="1" applyFill="1" applyBorder="1" applyAlignment="1">
      <x:alignment vertical="center" wrapText="1"/>
    </x:xf>
    <x:xf numFmtId="201" fontId="1" fillId="3" borderId="17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201" fontId="1" fillId="3" borderId="4" xfId="0" applyNumberFormat="1" applyFont="1" applyFill="1" applyBorder="1" applyAlignment="1">
      <x:alignment vertical="center" wrapText="1"/>
    </x:xf>
    <x:xf numFmtId="201" fontId="1" fillId="3" borderId="5" xfId="0" applyNumberFormat="1" applyFont="1" applyFill="1" applyBorder="1" applyAlignment="1">
      <x:alignment vertical="center" wrapText="1"/>
    </x:xf>
    <x:xf numFmtId="201" fontId="1" fillId="3" borderId="10" xfId="0" applyNumberFormat="1" applyFont="1" applyFill="1" applyBorder="1" applyAlignment="1">
      <x:alignment vertical="center" wrapText="1"/>
    </x:xf>
    <x:xf numFmtId="201" fontId="1" fillId="3" borderId="13" xfId="0" applyNumberFormat="1" applyFont="1" applyFill="1" applyBorder="1" applyAlignment="1">
      <x:alignment vertical="center" wrapText="1"/>
    </x:xf>
    <x:xf numFmtId="201" fontId="1" fillId="3" borderId="1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0" fontId="1" fillId="0" borderId="20" xfId="0" applyNumberFormat="1" applyFont="1" applyFill="1" applyBorder="1" applyAlignment="1">
      <x:alignment vertical="center" wrapText="1"/>
    </x:xf>
    <x:xf numFmtId="201" fontId="1" fillId="0" borderId="20" xfId="0" applyNumberFormat="1" applyFont="1" applyFill="1" applyBorder="1" applyAlignment="1">
      <x:alignment vertical="center" wrapText="1"/>
    </x:xf>
    <x:xf numFmtId="0" fontId="1" fillId="0" borderId="21" xfId="0" applyNumberFormat="1" applyFont="1" applyFill="1" applyBorder="1" applyAlignment="1">
      <x:alignment vertical="center" wrapText="1"/>
    </x:xf>
    <x:xf numFmtId="201" fontId="1" fillId="0" borderId="2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8A2C1D"/>
      </x:font>
      <x:fill>
        <x:patternFill patternType="solid">
          <x:bgColor rgb="FFFDE7E0"/>
        </x:patternFill>
      </x:fill>
    </x:dxf>
    <x:dxf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7f2d49f73462e" /><Relationship Type="http://schemas.openxmlformats.org/officeDocument/2006/relationships/theme" Target="/xl/theme/theme1.xml" Id="Ra70d0543f72442eb" /><Relationship Type="http://schemas.openxmlformats.org/officeDocument/2006/relationships/sharedStrings" Target="/xl/sharedStrings.xml" Id="R33daa82d85154e5d" /><Relationship Type="http://schemas.openxmlformats.org/officeDocument/2006/relationships/worksheet" Target="/xl/worksheets/sheet1.xml" Id="R1fa90e8095d146e5" /><Relationship Type="http://schemas.openxmlformats.org/officeDocument/2006/relationships/worksheet" Target="/xl/worksheets/sheet2.xml" Id="R957575bc4eb24f59" /><Relationship Type="http://schemas.openxmlformats.org/officeDocument/2006/relationships/worksheet" Target="/xl/worksheets/sheet3.xml" Id="R65be8fdf4c76431b" /><Relationship Type="http://schemas.openxmlformats.org/officeDocument/2006/relationships/worksheet" Target="/xl/worksheets/sheet4.xml" Id="R39b7118b0c7b44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44D3E"/>
    <pageSetUpPr fitToPage="1"/>
  </sheetPr>
  <sheetViews>
    <sheetView showGridLines="0" workbookViewId="0"/>
  </sheetViews>
  <sheetFormatPr defaultRowHeight="15"/>
  <cols>
    <col min="1" max="1" width="37.5" hidden="0" customWidth="1"/>
    <col min="2" max="2" width="33.130001068115234" hidden="0" customWidth="1"/>
    <col min="3" max="3" width="33.130001068115234" hidden="0" customWidth="1"/>
    <col min="4" max="4" width="33.130001068115234" hidden="0" customWidth="1"/>
  </cols>
  <sheetData>
    <row r="1" ht="28" customHeight="1">
      <c r="A1" s="2"/>
      <c r="B1" s="2"/>
      <c r="C1" s="2"/>
      <c r="D1" s="2"/>
    </row>
    <row r="2" ht="28" customHeight="1">
      <c r="A2" s="3" t="str">
        <v>Köparens jämförelse av arbetsledning</v>
      </c>
      <c r="B2" s="2"/>
      <c r="C2" s="2"/>
      <c r="D2" s="2"/>
    </row>
    <row r="3" ht="28" customHeight="1">
      <c r="A3" s="4"/>
      <c r="B3" s="4"/>
      <c r="C3" s="4"/>
      <c r="D3" s="4"/>
    </row>
    <row r="4" ht="28" customHeight="1">
      <c r="A4" s="5" t="str">
        <v>Börja på Prov: välj relevanta krav. Fyll sedan i Observationer och Kostnader. Sammanfattningen uppdateras här.</v>
      </c>
      <c r="B4" s="2"/>
      <c r="C4" s="2"/>
      <c r="D4" s="2"/>
    </row>
    <row r="5" ht="28" customHeight="1">
      <c r="A5" s="2"/>
      <c r="B5" s="2"/>
      <c r="C5" s="2"/>
      <c r="D5" s="2"/>
    </row>
    <row r="6" ht="28" customHeight="1">
      <c r="A6" s="5" t="str">
        <v>Verifierat kräver en skriftlig observation. Ett löfte räcker inte. Obligatoriska brister visas oavsett pris; tabellen väljer ingen vinnare.</v>
      </c>
      <c r="B6" s="2"/>
      <c r="C6" s="2"/>
      <c r="D6" s="2"/>
    </row>
    <row r="7" ht="28" customHeight="1">
      <c r="A7" s="2"/>
      <c r="B7" s="2"/>
      <c r="C7" s="2"/>
      <c r="D7" s="2"/>
    </row>
    <row r="8" ht="28" customHeight="1">
      <c r="A8" s="2"/>
      <c r="B8" s="2"/>
      <c r="C8" s="2"/>
      <c r="D8" s="2"/>
    </row>
    <row r="9" ht="38" customHeight="1">
      <c r="A9" s="8" t="str">
        <v>Leverantör</v>
      </c>
      <c r="B9" s="8" t="str">
        <f>IF('Kostnader'!C4="","Leverantör 1",'Kostnader'!C4)</f>
        <v>Leverantör 1</v>
      </c>
      <c r="C9" s="8" t="str">
        <f>IF('Kostnader'!D4="","Leverantör 2",'Kostnader'!D4)</f>
        <v>Leverantör 2</v>
      </c>
      <c r="D9" s="8" t="str">
        <f>IF('Kostnader'!E4="","Leverantör 3",'Kostnader'!E4)</f>
        <v>Leverantör 3</v>
      </c>
    </row>
    <row r="10" ht="46" customHeight="1">
      <c r="A10" s="51" t="str">
        <v>Obligatoriska krav som inte uppfylls</v>
      </c>
      <c r="B10" s="51" t="n">
        <f>COUNTIFS('Observationer'!$I$8:$I$31,1,'Observationer'!$C$8:$C$31,"Obligatoriskt",'Observationer'!$D$8:$D$31,"Uppfylls inte")</f>
        <v>0</v>
      </c>
      <c r="C10" s="51" t="n">
        <f>COUNTIFS('Observationer'!$I$8:$I$31,2,'Observationer'!$C$8:$C$31,"Obligatoriskt",'Observationer'!$D$8:$D$31,"Uppfylls inte")</f>
        <v>0</v>
      </c>
      <c r="D10" s="51" t="n">
        <f>COUNTIFS('Observationer'!$I$8:$I$31,3,'Observationer'!$C$8:$C$31,"Obligatoriskt",'Observationer'!$D$8:$D$31,"Uppfylls inte")</f>
        <v>0</v>
      </c>
    </row>
    <row r="11" ht="46" customHeight="1">
      <c r="A11" s="52" t="str">
        <v>Obligatoriska krav att verifiera</v>
      </c>
      <c r="B11" s="52" t="n">
        <f>COUNTIF('Prov'!$B$8:$B$23,"Obligatoriskt")-COUNTIFS('Observationer'!$I$8:$I$31,1,'Observationer'!$C$8:$C$31,"Obligatoriskt",'Observationer'!$J$8:$J$31,1)-B10</f>
        <v>0</v>
      </c>
      <c r="C11" s="52" t="n">
        <f>COUNTIF('Prov'!$B$8:$B$23,"Obligatoriskt")-COUNTIFS('Observationer'!$I$8:$I$31,2,'Observationer'!$C$8:$C$31,"Obligatoriskt",'Observationer'!$J$8:$J$31,1)-C10</f>
        <v>0</v>
      </c>
      <c r="D11" s="52" t="n">
        <f>COUNTIF('Prov'!$B$8:$B$23,"Obligatoriskt")-COUNTIFS('Observationer'!$I$8:$I$31,3,'Observationer'!$C$8:$C$31,"Obligatoriskt",'Observationer'!$J$8:$J$31,1)-D10</f>
        <v>0</v>
      </c>
    </row>
    <row r="12" ht="46" customHeight="1">
      <c r="A12" s="52" t="str">
        <v>Önskvärda krav verifierade</v>
      </c>
      <c r="B12" s="52" t="n">
        <f>COUNTIFS('Observationer'!$I$8:$I$31,1,'Observationer'!$C$8:$C$31,"Önskvärt",'Observationer'!$J$8:$J$31,1)</f>
        <v>0</v>
      </c>
      <c r="C12" s="52" t="n">
        <f>COUNTIFS('Observationer'!$I$8:$I$31,2,'Observationer'!$C$8:$C$31,"Önskvärt",'Observationer'!$J$8:$J$31,1)</f>
        <v>0</v>
      </c>
      <c r="D12" s="52" t="n">
        <f>COUNTIFS('Observationer'!$I$8:$I$31,3,'Observationer'!$C$8:$C$31,"Önskvärt",'Observationer'!$J$8:$J$31,1)</f>
        <v>0</v>
      </c>
    </row>
    <row r="13" ht="46" customHeight="1">
      <c r="A13" s="52" t="str">
        <v>Kostnad år 1, exkl. moms</v>
      </c>
      <c r="B13" s="53" t="str">
        <f>'Kostnader'!C25</f>
        <v>Ofullständigt</v>
      </c>
      <c r="C13" s="53" t="str">
        <f>'Kostnader'!D25</f>
        <v>Ofullständigt</v>
      </c>
      <c r="D13" s="53" t="str">
        <f>'Kostnader'!E25</f>
        <v>Ofullständigt</v>
      </c>
    </row>
    <row r="14" ht="46" customHeight="1">
      <c r="A14" s="54" t="str">
        <v>Kostnad 3 år, exkl. moms</v>
      </c>
      <c r="B14" s="55" t="str">
        <f>'Kostnader'!C26</f>
        <v>Ofullständigt</v>
      </c>
      <c r="C14" s="55" t="str">
        <f>'Kostnader'!D26</f>
        <v>Ofullständigt</v>
      </c>
      <c r="D14" s="55" t="str">
        <f>'Kostnader'!E26</f>
        <v>Ofullständigt</v>
      </c>
    </row>
    <row r="15" ht="46" customHeight="1">
      <c r="A15" s="57" t="str">
        <v>Läge</v>
      </c>
      <c r="B15" s="57" t="str">
        <f>IF('Kostnader'!C4="","Namnge leverantören",IF(COUNTIF('Prov'!$B$8:$B$23,"Obligatoriskt")+COUNTIF('Prov'!$B$8:$B$23,"Önskvärt")+COUNTIF('Prov'!$B$8:$B$23,"Behövs inte")&lt;&gt;8,"Välj behoven",IF(COUNTIF('Prov'!$B$8:$B$23,"Obligatoriskt")+COUNTIF('Prov'!$B$8:$B$23,"Önskvärt")=0,"Inga behov valda",IF(B10&gt;0,"Obligatoriskt krav saknas",IF(B11&gt;0,"Prov återstår",IF(NOT(ISNUMBER(B13)),"Priset ofullständigt","Kan jämföras"))))))</f>
        <v>Namnge leverantören</v>
      </c>
      <c r="C15" s="57" t="str">
        <f>IF('Kostnader'!D4="","Namnge leverantören",IF(COUNTIF('Prov'!$B$8:$B$23,"Obligatoriskt")+COUNTIF('Prov'!$B$8:$B$23,"Önskvärt")+COUNTIF('Prov'!$B$8:$B$23,"Behövs inte")&lt;&gt;8,"Välj behoven",IF(COUNTIF('Prov'!$B$8:$B$23,"Obligatoriskt")+COUNTIF('Prov'!$B$8:$B$23,"Önskvärt")=0,"Inga behov valda",IF(C10&gt;0,"Obligatoriskt krav saknas",IF(C11&gt;0,"Prov återstår",IF(NOT(ISNUMBER(C13)),"Priset ofullständigt","Kan jämföras"))))))</f>
        <v>Namnge leverantören</v>
      </c>
      <c r="D15" s="57" t="str">
        <f>IF('Kostnader'!E4="","Namnge leverantören",IF(COUNTIF('Prov'!$B$8:$B$23,"Obligatoriskt")+COUNTIF('Prov'!$B$8:$B$23,"Önskvärt")+COUNTIF('Prov'!$B$8:$B$23,"Behövs inte")&lt;&gt;8,"Välj behoven",IF(COUNTIF('Prov'!$B$8:$B$23,"Obligatoriskt")+COUNTIF('Prov'!$B$8:$B$23,"Önskvärt")=0,"Inga behov valda",IF(D10&gt;0,"Obligatoriskt krav saknas",IF(D11&gt;0,"Prov återstår",IF(NOT(ISNUMBER(D13)),"Priset ofullständigt","Kan jämföras"))))))</f>
        <v>Namnge leverantören</v>
      </c>
    </row>
    <row r="16" ht="28" customHeight="1">
      <c r="A16" s="2"/>
      <c r="B16" s="2"/>
      <c r="C16" s="2"/>
      <c r="D16" s="2"/>
    </row>
    <row r="17" ht="28" customHeight="1">
      <c r="A17" s="2" t="str">
        <v>Att utreda före avtal</v>
      </c>
      <c r="B17" s="2"/>
      <c r="C17" s="2"/>
      <c r="D17" s="2"/>
    </row>
    <row r="18" ht="28" customHeight="1">
      <c r="A18" s="22"/>
      <c r="B18" s="23"/>
      <c r="C18" s="23"/>
      <c r="D18" s="24"/>
    </row>
    <row r="19" ht="28" customHeight="1">
      <c r="A19" s="25"/>
      <c r="B19" s="26"/>
      <c r="C19" s="26"/>
      <c r="D19" s="27"/>
    </row>
    <row r="20" ht="28" customHeight="1">
      <c r="A20" s="25"/>
      <c r="B20" s="26"/>
      <c r="C20" s="26"/>
      <c r="D20" s="27"/>
    </row>
    <row r="21" ht="28" customHeight="1">
      <c r="A21" s="28"/>
      <c r="B21" s="29"/>
      <c r="C21" s="29"/>
      <c r="D21" s="30"/>
    </row>
    <row r="22" ht="28" customHeight="1">
      <c r="A22" s="2"/>
      <c r="B22" s="2"/>
      <c r="C22" s="2"/>
      <c r="D22" s="2"/>
    </row>
    <row r="23" ht="28" customHeight="1">
      <c r="A23" s="2" t="str">
        <v>Beslut, motivering och godkännare</v>
      </c>
      <c r="B23" s="2"/>
      <c r="C23" s="2"/>
      <c r="D23" s="2"/>
    </row>
    <row r="24" ht="28" customHeight="1">
      <c r="A24" s="22"/>
      <c r="B24" s="23"/>
      <c r="C24" s="23"/>
      <c r="D24" s="24"/>
    </row>
    <row r="25" ht="28" customHeight="1">
      <c r="A25" s="25"/>
      <c r="B25" s="26"/>
      <c r="C25" s="26"/>
      <c r="D25" s="27"/>
    </row>
    <row r="26" ht="28" customHeight="1">
      <c r="A26" s="25"/>
      <c r="B26" s="26"/>
      <c r="C26" s="26"/>
      <c r="D26" s="27"/>
    </row>
    <row r="27" ht="28" customHeight="1">
      <c r="A27" s="28"/>
      <c r="B27" s="29"/>
      <c r="C27" s="29"/>
      <c r="D27" s="30"/>
    </row>
  </sheetData>
  <mergeCells>
    <mergeCell ref="A4:D5"/>
    <mergeCell ref="A6:D7"/>
    <mergeCell ref="A18:D21"/>
    <mergeCell ref="A24:D27"/>
  </mergeCells>
  <conditionalFormatting sqref="B10:D10">
    <cfRule type="expression" dxfId="0" priority="1">
      <formula>B10&gt;0</formula>
    </cfRule>
  </conditionalFormatting>
  <conditionalFormatting sqref="B11:D11">
    <cfRule type="expression" dxfId="1" priority="2">
      <formula>B11&gt;0</formula>
    </cfRule>
  </conditionalFormatting>
  <pageMargins left="0.25" right="0.25" top="0.4" bottom="0.4" header="0.15" footer="0.15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tabColor rgb="FF244D3E"/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5.630000114440918" hidden="0" customWidth="1"/>
    <col min="2" max="2" width="18.1299991607666" hidden="0" customWidth="1"/>
    <col min="3" max="3" width="25" hidden="0" customWidth="1"/>
    <col min="4" max="4" width="48.75" hidden="0" customWidth="1"/>
    <col min="5" max="5" width="48.75" hidden="0" customWidth="1"/>
  </cols>
  <sheetData>
    <row r="1" ht="28" customHeight="1">
      <c r="A1" s="2"/>
      <c r="B1" s="2"/>
      <c r="C1" s="2"/>
      <c r="D1" s="2"/>
      <c r="E1" s="2"/>
    </row>
    <row r="2" ht="28" customHeight="1">
      <c r="A2" s="3" t="str">
        <v>Prov</v>
      </c>
      <c r="B2" s="2"/>
      <c r="C2" s="2"/>
      <c r="D2" s="2"/>
      <c r="E2" s="2"/>
    </row>
    <row r="3" ht="28" customHeight="1">
      <c r="A3" s="4"/>
      <c r="B3" s="4"/>
      <c r="C3" s="4"/>
      <c r="D3" s="4"/>
      <c r="E3" s="4"/>
    </row>
    <row r="4" ht="28" customHeight="1">
      <c r="A4" s="5" t="str">
        <v>De fiktiva proven bygger på Kelomos arbetsflöden. Använd samma prov för alla leverantörer. Välj relevans före demonstrationen.</v>
      </c>
      <c r="B4" s="2"/>
      <c r="C4" s="2"/>
      <c r="D4" s="2"/>
      <c r="E4" s="2"/>
    </row>
    <row r="5" ht="28" customHeight="1">
      <c r="A5" s="2"/>
      <c r="B5" s="2"/>
      <c r="C5" s="2"/>
      <c r="D5" s="2"/>
      <c r="E5" s="2"/>
    </row>
    <row r="6" ht="28" customHeight="1">
      <c r="A6" s="2"/>
      <c r="B6" s="2"/>
      <c r="C6" s="2"/>
      <c r="D6" s="2"/>
      <c r="E6" s="2"/>
    </row>
    <row r="7" ht="38" customHeight="1">
      <c r="A7" s="8" t="str">
        <v>ID</v>
      </c>
      <c r="B7" s="8" t="str">
        <v>Relevans</v>
      </c>
      <c r="C7" s="8" t="str">
        <v>Vad prövas</v>
      </c>
      <c r="D7" s="8" t="str">
        <v>Gör detta vid demonstration eller provperiod</v>
      </c>
      <c r="E7" s="8" t="str">
        <v>Kontrollera resultatet</v>
      </c>
    </row>
    <row r="8" ht="115" customHeight="1">
      <c r="A8" s="11" t="str">
        <v>K1</v>
      </c>
      <c r="B8" s="12" t="str">
        <v>Välj</v>
      </c>
      <c r="C8" s="11" t="str">
        <v>Arbetsdag och projektfördelning</v>
      </c>
      <c r="D8" s="11" t="str">
        <v>Registrera 8:00–16:00 med 30 minuters avdragen rast. Kalendern innehåller bara två entimmesmöten. Fördela 2 h till projekt A och resten till projekt B.</v>
      </c>
      <c r="E8" s="11" t="str">
        <v>Arbetstid 7,5 h, projekt 2 h + 5,5 h. Tomma kalenderperioder försvinner inte ur arbetstiden. Kontrollera om samma tid måste registreras igen i projektet.</v>
      </c>
    </row>
    <row r="9" ht="24" customHeight="1">
      <c r="A9" s="2"/>
      <c r="B9" s="2"/>
      <c r="C9" s="13" t="str">
        <v>Bakgrund i Kelomos instruktioner: https://kelomo.fi/sv/ohjeet/tyoajan-kirjaus/kalenteriyhteys/</v>
      </c>
      <c r="D9" s="2"/>
      <c r="E9" s="2"/>
    </row>
    <row r="10" ht="115" customHeight="1">
      <c r="A10" s="11" t="str">
        <v>K2</v>
      </c>
      <c r="B10" s="12" t="str">
        <v>Välj</v>
      </c>
      <c r="C10" s="11" t="str">
        <v>Rättelse efter godkännande</v>
      </c>
      <c r="D10" s="11" t="str">
        <v>Godkänn föregående dag. Ändra sluttiden till 16:30. Prova rättelsen som anställd och som chef, samt separat under en låst period.</v>
      </c>
      <c r="E10" s="11" t="str">
        <v>Rättad tid är 8 h. Ursprungliga 7,5 h, den som rättade och orsaken finns i historiken. Behörigheter och upplåsning är tydliga. Utred även rättelse av redan överförda uppgifter.</v>
      </c>
    </row>
    <row r="11" ht="24" customHeight="1">
      <c r="A11" s="2"/>
      <c r="B11" s="2"/>
      <c r="C11" s="13" t="str">
        <v>Bakgrund i Kelomos instruktioner: https://kelomo.fi/sv/ohjeet/tyoajan-kirjaus/korjaa-vahvistettu-paiva/</v>
      </c>
      <c r="D11" s="2"/>
      <c r="E11" s="2"/>
    </row>
    <row r="12" ht="115" customHeight="1">
      <c r="A12" s="11" t="str">
        <v>K3</v>
      </c>
      <c r="B12" s="12" t="str">
        <v>Välj</v>
      </c>
      <c r="C12" s="11" t="str">
        <v>Löneunderlag hos mottagaren</v>
      </c>
      <c r="D12" s="11" t="str">
        <v>Låt er löneadministratör granska en provöverföring: anställd 0042, en dag, 5 h + 2,5 h på olika objekt. Utred vad som händer om bara en del kommer fram.</v>
      </c>
      <c r="E12" s="11" t="str">
        <v>Identifierare, datum och enheter stämmer hos mottagaren; totalt 7,5 h. Tilläggsrader dubblerar inte arbetstiden. Dokumentera om en ny överföring ersätter eller lägger till uppgifter.</v>
      </c>
    </row>
    <row r="13" ht="24" customHeight="1">
      <c r="A13" s="2"/>
      <c r="B13" s="2"/>
      <c r="C13" s="13" t="str">
        <v>Bakgrund i Kelomos instruktioner: https://kelomo.fi/sv/ohjeet/palkkavienti/vie-palkka-aineisto/</v>
      </c>
      <c r="D13" s="2"/>
      <c r="E13" s="2"/>
    </row>
    <row r="14" ht="115" customHeight="1">
      <c r="A14" s="11" t="str">
        <v>K4</v>
      </c>
      <c r="B14" s="12" t="str">
        <v>Välj</v>
      </c>
      <c r="C14" s="11" t="str">
        <v>Frånvaro och tillgänglig tid</v>
      </c>
      <c r="D14" s="11" t="str">
        <v>Använd en vecka på 37,5 h: fem dagar på 7,5 h utan andra ledigheter. Boka 34 h på projekt. Lägg till 7,5 h frånvaro, först som ansökan och sedan som godkänd.</v>
      </c>
      <c r="E14" s="11" t="str">
        <v>Efter godkännande är kapaciteten 30 h och bokningarna 4 h för stora. Väntande ansökan skiljs från godkänd frånvaro. Frånvaron behöver inte registreras på nytt i projektplaneringen.</v>
      </c>
    </row>
    <row r="15" ht="24" customHeight="1">
      <c r="A15" s="2"/>
      <c r="B15" s="2"/>
      <c r="C15" s="13" t="str">
        <v>Bakgrund i Kelomos instruktioner: https://kelomo.fi/sv/ohjeet/projektit/resursointi-ja-kuormitus/</v>
      </c>
      <c r="D15" s="2"/>
      <c r="E15" s="2"/>
    </row>
    <row r="16" ht="115" customHeight="1">
      <c r="A16" s="11" t="str">
        <v>K5</v>
      </c>
      <c r="B16" s="12" t="str">
        <v>Välj</v>
      </c>
      <c r="C16" s="11" t="str">
        <v>Ändring av arbetstidsregler</v>
      </c>
      <c r="D16" s="11" t="str">
        <v>Spara en arbetsdag med den gamla arbetstidsmodellen. Ändra dagsmålet eller rastregeln från nästa månads början. Öppna den gamla dagen för granskning.</v>
      </c>
      <c r="E16" s="11" t="str">
        <v>Den gamla beräkningsgrunden finns kvar. Den nya regelns startdatum och ändringshistorik går att hitta. Be leverantören visa vilken regel som styr saldot och tidsspecifikationen.</v>
      </c>
    </row>
    <row r="17" ht="24" customHeight="1">
      <c r="A17" s="2"/>
      <c r="B17" s="2"/>
      <c r="C17" s="13" t="str">
        <v>Bakgrund i Kelomos instruktioner: https://kelomo.fi/sv/ohjeet/tyoehtosopimus/tyoaikasaannot/</v>
      </c>
      <c r="D17" s="2"/>
      <c r="E17" s="2"/>
    </row>
    <row r="18" ht="115" customHeight="1">
      <c r="A18" s="11" t="str">
        <v>K6</v>
      </c>
      <c r="B18" s="12" t="str">
        <v>Välj</v>
      </c>
      <c r="C18" s="11" t="str">
        <v>Projektmarginal och fakturerbar tid</v>
      </c>
      <c r="D18" s="11" t="str">
        <v>Prova 120 h projektarbete: 100 fakturerbara timmar, försäljningspris 95 €/h, intern timkostnad 45 €/h och inga andra kostnader. Skapa ett fakturautkast och granska källraderna.</v>
      </c>
      <c r="E18" s="11" t="str">
        <v>Intäkt 9 500 €, kostnad 5 400 €, marginal 4 100 €. Även de 20 ofakturerbara timmarna kostar. Fakturaraderna kan spåras till arbetet. Utred hur dubbel fakturering av samma timmar förhindras.</v>
      </c>
    </row>
    <row r="19" ht="24" customHeight="1">
      <c r="A19" s="2"/>
      <c r="B19" s="2"/>
      <c r="C19" s="13" t="str">
        <v>Bakgrund i Kelomos instruktioner: https://kelomo.fi/sv/ohjeet/projektit/projektin-talous/</v>
      </c>
      <c r="D19" s="2"/>
      <c r="E19" s="2"/>
    </row>
    <row r="20" ht="115" customHeight="1">
      <c r="A20" s="11" t="str">
        <v>K7</v>
      </c>
      <c r="B20" s="12" t="str">
        <v>Välj</v>
      </c>
      <c r="C20" s="11" t="str">
        <v>Servicebesök, rapport och faktura</v>
      </c>
      <c r="D20" s="11" t="str">
        <v>Prova ett besök: 1 h arbete inom avtalet, 0,5 h godkänt tilläggsarbete och två separat debiterade delar. Spara en bild och en servicerapport.</v>
      </c>
      <c r="E20" s="11" t="str">
        <v>Arbetstiden är 1,5 h, men separat fakturering gäller 0,5 h och två delar. Samma registrering finns i tidrapporteringen. Rapportens kvittens, leverans och rättelseversion kan visas.</v>
      </c>
    </row>
    <row r="21" ht="24" customHeight="1">
      <c r="A21" s="2"/>
      <c r="B21" s="2"/>
      <c r="C21" s="13" t="str">
        <v>Bakgrund i Kelomos instruktioner: https://kelomo.fi/sv/ohjeet/kenttatyo/tyotilauksesta-laskuun/</v>
      </c>
      <c r="D21" s="2"/>
      <c r="E21" s="2"/>
    </row>
    <row r="22" ht="115" customHeight="1">
      <c r="A22" s="11" t="str">
        <v>K8</v>
      </c>
      <c r="B22" s="12" t="str">
        <v>Välj</v>
      </c>
      <c r="C22" s="11" t="str">
        <v>Behörigheter och export</v>
      </c>
      <c r="D22" s="11" t="str">
        <v>Öppna samma uppgifter som anställd och chef. Begär en provexport av tidsspecifikation och rättelsehistorik samt skriftliga villkor för export när avtalet upphör.</v>
      </c>
      <c r="E22" s="11" t="str">
        <v>Den anställda ser egna uppgifter enligt avtalade behörigheter. Exporten kan läsas utan tjänsten. Ange vilken historik som fås, formatet, kostnaden och vem som arkiverar den.</v>
      </c>
    </row>
    <row r="23" ht="24" customHeight="1">
      <c r="A23" s="2"/>
      <c r="B23" s="2"/>
      <c r="C23" s="13" t="str">
        <v>Bakgrund i Kelomos instruktioner: https://kelomo.fi/sv/ohjeet/tyoajan-kirjaus/korjaa-vahvistettu-paiva/</v>
      </c>
      <c r="D23" s="2"/>
      <c r="E23" s="2"/>
    </row>
    <row r="24" ht="28" customHeight="1">
      <c r="A24" s="2"/>
      <c r="B24" s="2"/>
      <c r="C24" s="2"/>
      <c r="D24" s="2"/>
      <c r="E24" s="2"/>
    </row>
    <row r="25" ht="28" customHeight="1">
      <c r="A25" s="2"/>
      <c r="B25" s="2"/>
      <c r="C25" s="2"/>
      <c r="D25" s="2"/>
      <c r="E25" s="2"/>
    </row>
    <row r="26" ht="28" customHeight="1">
      <c r="A26" s="2"/>
      <c r="B26" s="2"/>
      <c r="C26" s="2"/>
      <c r="D26" s="2"/>
      <c r="E26" s="2"/>
    </row>
    <row r="27" ht="28" customHeight="1">
      <c r="A27" s="2"/>
      <c r="B27" s="2"/>
      <c r="C27" s="2"/>
      <c r="D27" s="2"/>
      <c r="E27" s="2"/>
    </row>
    <row r="28" ht="28" customHeight="1">
      <c r="A28" s="2"/>
      <c r="B28" s="2"/>
      <c r="C28" s="2"/>
      <c r="D28" s="2"/>
      <c r="E28" s="2"/>
    </row>
  </sheetData>
  <mergeCells>
    <mergeCell ref="A4:E5"/>
    <mergeCell ref="C9:E9"/>
    <mergeCell ref="C11:E11"/>
    <mergeCell ref="C13:E13"/>
    <mergeCell ref="C15:E15"/>
    <mergeCell ref="C17:E17"/>
    <mergeCell ref="C19:E19"/>
    <mergeCell ref="C21:E21"/>
    <mergeCell ref="C23:E23"/>
  </mergeCells>
  <dataValidations count="8">
    <dataValidation type="list" sqref="B8" showErrorMessage="1" allowBlank="1" errorStyle="stop">
      <formula1>"Välj,Obligatoriskt,Önskvärt,Behövs inte"</formula1>
    </dataValidation>
    <dataValidation type="list" sqref="B10" showErrorMessage="1" allowBlank="1" errorStyle="stop">
      <formula1>"Välj,Obligatoriskt,Önskvärt,Behövs inte"</formula1>
    </dataValidation>
    <dataValidation type="list" sqref="B12" showErrorMessage="1" allowBlank="1" errorStyle="stop">
      <formula1>"Välj,Obligatoriskt,Önskvärt,Behövs inte"</formula1>
    </dataValidation>
    <dataValidation type="list" sqref="B14" showErrorMessage="1" allowBlank="1" errorStyle="stop">
      <formula1>"Välj,Obligatoriskt,Önskvärt,Behövs inte"</formula1>
    </dataValidation>
    <dataValidation type="list" sqref="B16" showErrorMessage="1" allowBlank="1" errorStyle="stop">
      <formula1>"Välj,Obligatoriskt,Önskvärt,Behövs inte"</formula1>
    </dataValidation>
    <dataValidation type="list" sqref="B18" showErrorMessage="1" allowBlank="1" errorStyle="stop">
      <formula1>"Välj,Obligatoriskt,Önskvärt,Behövs inte"</formula1>
    </dataValidation>
    <dataValidation type="list" sqref="B20" showErrorMessage="1" allowBlank="1" errorStyle="stop">
      <formula1>"Välj,Obligatoriskt,Önskvärt,Behövs inte"</formula1>
    </dataValidation>
    <dataValidation type="list" sqref="B22" showErrorMessage="1" allowBlank="1" errorStyle="stop">
      <formula1>"Välj,Obligatoriskt,Önskvärt,Behövs inte"</formula1>
    </dataValidation>
  </dataValidations>
  <pageMargins left="0.25" right="0.25" top="0.4" bottom="0.4" header="0.15" footer="0.15"/>
  <pageSetup paperSize="9" orientation="landscape" fitToWidth="1" fitToHeight="0"/>
</worksheet>
</file>

<file path=xl/worksheets/sheet3.xml><?xml version="1.0" encoding="utf-8"?>
<worksheet xmlns="http://schemas.openxmlformats.org/spreadsheetml/2006/main">
  <sheetPr>
    <tabColor rgb="FF244D3E"/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25.6299991607666" hidden="0" customWidth="1"/>
    <col min="2" max="2" width="19.3799991607666" hidden="0" customWidth="1"/>
    <col min="3" max="3" width="18.1299991607666" hidden="0" customWidth="1"/>
    <col min="4" max="4" width="16.8799991607666" hidden="0" customWidth="1"/>
    <col min="5" max="5" width="37.5" hidden="0" customWidth="1"/>
    <col min="6" max="6" width="27.5" hidden="0" customWidth="1"/>
    <col min="7" max="7" width="27.5" hidden="0" customWidth="1"/>
    <col min="8" max="8" width="25" hidden="0" customWidth="1"/>
    <col min="9" max="9" width="6.880000114440918" hidden="1" customWidth="1"/>
    <col min="10" max="10" width="11.25" hidden="1" customWidth="1"/>
    <col min="11" max="11" width="6.880000114440918" hidden="1" customWidth="1"/>
  </cols>
  <sheetData>
    <row r="1" ht="28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28" customHeight="1">
      <c r="A2" s="3" t="str">
        <v>Observationer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" customHeight="1">
      <c r="A3" s="4"/>
      <c r="B3" s="4"/>
      <c r="C3" s="4"/>
      <c r="D3" s="4"/>
      <c r="E3" s="4"/>
      <c r="F3" s="4"/>
      <c r="G3" s="4"/>
      <c r="H3" s="4"/>
      <c r="I3" s="2"/>
      <c r="J3" s="2"/>
      <c r="K3" s="2"/>
    </row>
    <row r="4" ht="28" customHeight="1">
      <c r="A4" s="5" t="str">
        <v>En rad gäller en leverantör och ett prov. Ange resultatet och beviset, t.ex. rapportnamn eller tidpunkt i inspelningen. Ett påstående räcker inte.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28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ht="28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ht="38" customHeight="1">
      <c r="A7" s="8" t="str">
        <v>Prov</v>
      </c>
      <c r="B7" s="8" t="str">
        <v>Leverantör</v>
      </c>
      <c r="C7" s="8" t="str">
        <v>Relevans</v>
      </c>
      <c r="D7" s="8" t="str">
        <v>Resultat</v>
      </c>
      <c r="E7" s="8" t="str">
        <v>Visat resultat och bevis</v>
      </c>
      <c r="F7" s="8" t="str">
        <v>Manuellt arbete / annat system</v>
      </c>
      <c r="G7" s="8" t="str">
        <v>Brist och nästa åtgärd</v>
      </c>
      <c r="H7" s="8" t="str">
        <v>Ansvarig / sista datum</v>
      </c>
      <c r="I7" s="21" t="str">
        <v>ID</v>
      </c>
      <c r="J7" s="2"/>
      <c r="K7" s="2"/>
    </row>
    <row r="8" ht="74" customHeight="1">
      <c r="A8" s="17" t="str">
        <v>K1: Arbetsdag och projektfördelning</v>
      </c>
      <c r="B8" s="17" t="str">
        <f>IF('Kostnader'!C$4="","Leverantör 1",'Kostnader'!C$4)</f>
        <v>Leverantör 1</v>
      </c>
      <c r="C8" s="17" t="str">
        <f>VLOOKUP(K8,'Prov'!$A$8:$B$23,2,FALSE)</f>
        <v>Välj</v>
      </c>
      <c r="D8" s="18" t="str">
        <v>Ej provat</v>
      </c>
      <c r="E8" s="19"/>
      <c r="F8" s="19"/>
      <c r="G8" s="19"/>
      <c r="H8" s="20"/>
      <c r="I8" s="21" t="n">
        <v>1</v>
      </c>
      <c r="J8" s="2" t="n">
        <f>IF(AND(D8="Verifierat",LEN(TRIM(E8))&gt;0),1,0)</f>
        <v>0</v>
      </c>
      <c r="K8" s="2" t="str">
        <v>K1</v>
      </c>
    </row>
    <row r="9" ht="74" customHeight="1">
      <c r="A9" s="5" t="str">
        <v>K2: Rättelse efter godkännande</v>
      </c>
      <c r="B9" s="5" t="str">
        <f>IF('Kostnader'!C$4="","Leverantör 1",'Kostnader'!C$4)</f>
        <v>Leverantör 1</v>
      </c>
      <c r="C9" s="5" t="str">
        <f>VLOOKUP(K9,'Prov'!$A$8:$B$23,2,FALSE)</f>
        <v>Välj</v>
      </c>
      <c r="D9" s="14" t="str">
        <v>Ej provat</v>
      </c>
      <c r="E9" s="15"/>
      <c r="F9" s="15"/>
      <c r="G9" s="15"/>
      <c r="H9" s="16"/>
      <c r="I9" s="21" t="n">
        <v>1</v>
      </c>
      <c r="J9" s="2" t="n">
        <f>IF(AND(D9="Verifierat",LEN(TRIM(E9))&gt;0),1,0)</f>
        <v>0</v>
      </c>
      <c r="K9" s="2" t="str">
        <v>K2</v>
      </c>
    </row>
    <row r="10" ht="74" customHeight="1">
      <c r="A10" s="5" t="str">
        <v>K3: Löneunderlag hos mottagaren</v>
      </c>
      <c r="B10" s="5" t="str">
        <f>IF('Kostnader'!C$4="","Leverantör 1",'Kostnader'!C$4)</f>
        <v>Leverantör 1</v>
      </c>
      <c r="C10" s="5" t="str">
        <f>VLOOKUP(K10,'Prov'!$A$8:$B$23,2,FALSE)</f>
        <v>Välj</v>
      </c>
      <c r="D10" s="14" t="str">
        <v>Ej provat</v>
      </c>
      <c r="E10" s="15"/>
      <c r="F10" s="15"/>
      <c r="G10" s="15"/>
      <c r="H10" s="16"/>
      <c r="I10" s="21" t="n">
        <v>1</v>
      </c>
      <c r="J10" s="2" t="n">
        <f>IF(AND(D10="Verifierat",LEN(TRIM(E10))&gt;0),1,0)</f>
        <v>0</v>
      </c>
      <c r="K10" s="2" t="str">
        <v>K3</v>
      </c>
    </row>
    <row r="11" ht="74" customHeight="1">
      <c r="A11" s="5" t="str">
        <v>K4: Frånvaro och tillgänglig tid</v>
      </c>
      <c r="B11" s="5" t="str">
        <f>IF('Kostnader'!C$4="","Leverantör 1",'Kostnader'!C$4)</f>
        <v>Leverantör 1</v>
      </c>
      <c r="C11" s="5" t="str">
        <f>VLOOKUP(K11,'Prov'!$A$8:$B$23,2,FALSE)</f>
        <v>Välj</v>
      </c>
      <c r="D11" s="14" t="str">
        <v>Ej provat</v>
      </c>
      <c r="E11" s="15"/>
      <c r="F11" s="15"/>
      <c r="G11" s="15"/>
      <c r="H11" s="16"/>
      <c r="I11" s="21" t="n">
        <v>1</v>
      </c>
      <c r="J11" s="2" t="n">
        <f>IF(AND(D11="Verifierat",LEN(TRIM(E11))&gt;0),1,0)</f>
        <v>0</v>
      </c>
      <c r="K11" s="2" t="str">
        <v>K4</v>
      </c>
    </row>
    <row r="12" ht="74" customHeight="1">
      <c r="A12" s="5" t="str">
        <v>K5: Ändring av arbetstidsregler</v>
      </c>
      <c r="B12" s="5" t="str">
        <f>IF('Kostnader'!C$4="","Leverantör 1",'Kostnader'!C$4)</f>
        <v>Leverantör 1</v>
      </c>
      <c r="C12" s="5" t="str">
        <f>VLOOKUP(K12,'Prov'!$A$8:$B$23,2,FALSE)</f>
        <v>Välj</v>
      </c>
      <c r="D12" s="14" t="str">
        <v>Ej provat</v>
      </c>
      <c r="E12" s="15"/>
      <c r="F12" s="15"/>
      <c r="G12" s="15"/>
      <c r="H12" s="16"/>
      <c r="I12" s="21" t="n">
        <v>1</v>
      </c>
      <c r="J12" s="2" t="n">
        <f>IF(AND(D12="Verifierat",LEN(TRIM(E12))&gt;0),1,0)</f>
        <v>0</v>
      </c>
      <c r="K12" s="2" t="str">
        <v>K5</v>
      </c>
    </row>
    <row r="13" ht="74" customHeight="1">
      <c r="A13" s="5" t="str">
        <v>K6: Projektmarginal och fakturerbar tid</v>
      </c>
      <c r="B13" s="5" t="str">
        <f>IF('Kostnader'!C$4="","Leverantör 1",'Kostnader'!C$4)</f>
        <v>Leverantör 1</v>
      </c>
      <c r="C13" s="5" t="str">
        <f>VLOOKUP(K13,'Prov'!$A$8:$B$23,2,FALSE)</f>
        <v>Välj</v>
      </c>
      <c r="D13" s="14" t="str">
        <v>Ej provat</v>
      </c>
      <c r="E13" s="15"/>
      <c r="F13" s="15"/>
      <c r="G13" s="15"/>
      <c r="H13" s="16"/>
      <c r="I13" s="21" t="n">
        <v>1</v>
      </c>
      <c r="J13" s="2" t="n">
        <f>IF(AND(D13="Verifierat",LEN(TRIM(E13))&gt;0),1,0)</f>
        <v>0</v>
      </c>
      <c r="K13" s="2" t="str">
        <v>K6</v>
      </c>
    </row>
    <row r="14" ht="74" customHeight="1">
      <c r="A14" s="5" t="str">
        <v>K7: Servicebesök, rapport och faktura</v>
      </c>
      <c r="B14" s="5" t="str">
        <f>IF('Kostnader'!C$4="","Leverantör 1",'Kostnader'!C$4)</f>
        <v>Leverantör 1</v>
      </c>
      <c r="C14" s="5" t="str">
        <f>VLOOKUP(K14,'Prov'!$A$8:$B$23,2,FALSE)</f>
        <v>Välj</v>
      </c>
      <c r="D14" s="14" t="str">
        <v>Ej provat</v>
      </c>
      <c r="E14" s="15"/>
      <c r="F14" s="15"/>
      <c r="G14" s="15"/>
      <c r="H14" s="16"/>
      <c r="I14" s="21" t="n">
        <v>1</v>
      </c>
      <c r="J14" s="2" t="n">
        <f>IF(AND(D14="Verifierat",LEN(TRIM(E14))&gt;0),1,0)</f>
        <v>0</v>
      </c>
      <c r="K14" s="2" t="str">
        <v>K7</v>
      </c>
    </row>
    <row r="15" ht="74" customHeight="1">
      <c r="A15" s="5" t="str">
        <v>K8: Behörigheter och export</v>
      </c>
      <c r="B15" s="5" t="str">
        <f>IF('Kostnader'!C$4="","Leverantör 1",'Kostnader'!C$4)</f>
        <v>Leverantör 1</v>
      </c>
      <c r="C15" s="5" t="str">
        <f>VLOOKUP(K15,'Prov'!$A$8:$B$23,2,FALSE)</f>
        <v>Välj</v>
      </c>
      <c r="D15" s="14" t="str">
        <v>Ej provat</v>
      </c>
      <c r="E15" s="15"/>
      <c r="F15" s="15"/>
      <c r="G15" s="15"/>
      <c r="H15" s="16"/>
      <c r="I15" s="21" t="n">
        <v>1</v>
      </c>
      <c r="J15" s="2" t="n">
        <f>IF(AND(D15="Verifierat",LEN(TRIM(E15))&gt;0),1,0)</f>
        <v>0</v>
      </c>
      <c r="K15" s="2" t="str">
        <v>K8</v>
      </c>
    </row>
    <row r="16" ht="74" customHeight="1">
      <c r="A16" s="17" t="str">
        <v>K1: Arbetsdag och projektfördelning</v>
      </c>
      <c r="B16" s="17" t="str">
        <f>IF('Kostnader'!D$4="","Leverantör 2",'Kostnader'!D$4)</f>
        <v>Leverantör 2</v>
      </c>
      <c r="C16" s="17" t="str">
        <f>VLOOKUP(K16,'Prov'!$A$8:$B$23,2,FALSE)</f>
        <v>Välj</v>
      </c>
      <c r="D16" s="18" t="str">
        <v>Ej provat</v>
      </c>
      <c r="E16" s="19"/>
      <c r="F16" s="19"/>
      <c r="G16" s="19"/>
      <c r="H16" s="20"/>
      <c r="I16" s="21" t="n">
        <v>2</v>
      </c>
      <c r="J16" s="2" t="n">
        <f>IF(AND(D16="Verifierat",LEN(TRIM(E16))&gt;0),1,0)</f>
        <v>0</v>
      </c>
      <c r="K16" s="2" t="str">
        <v>K1</v>
      </c>
    </row>
    <row r="17" ht="74" customHeight="1">
      <c r="A17" s="5" t="str">
        <v>K2: Rättelse efter godkännande</v>
      </c>
      <c r="B17" s="5" t="str">
        <f>IF('Kostnader'!D$4="","Leverantör 2",'Kostnader'!D$4)</f>
        <v>Leverantör 2</v>
      </c>
      <c r="C17" s="5" t="str">
        <f>VLOOKUP(K17,'Prov'!$A$8:$B$23,2,FALSE)</f>
        <v>Välj</v>
      </c>
      <c r="D17" s="14" t="str">
        <v>Ej provat</v>
      </c>
      <c r="E17" s="15"/>
      <c r="F17" s="15"/>
      <c r="G17" s="15"/>
      <c r="H17" s="16"/>
      <c r="I17" s="21" t="n">
        <v>2</v>
      </c>
      <c r="J17" s="2" t="n">
        <f>IF(AND(D17="Verifierat",LEN(TRIM(E17))&gt;0),1,0)</f>
        <v>0</v>
      </c>
      <c r="K17" s="2" t="str">
        <v>K2</v>
      </c>
    </row>
    <row r="18" ht="74" customHeight="1">
      <c r="A18" s="5" t="str">
        <v>K3: Löneunderlag hos mottagaren</v>
      </c>
      <c r="B18" s="5" t="str">
        <f>IF('Kostnader'!D$4="","Leverantör 2",'Kostnader'!D$4)</f>
        <v>Leverantör 2</v>
      </c>
      <c r="C18" s="5" t="str">
        <f>VLOOKUP(K18,'Prov'!$A$8:$B$23,2,FALSE)</f>
        <v>Välj</v>
      </c>
      <c r="D18" s="14" t="str">
        <v>Ej provat</v>
      </c>
      <c r="E18" s="15"/>
      <c r="F18" s="15"/>
      <c r="G18" s="15"/>
      <c r="H18" s="16"/>
      <c r="I18" s="21" t="n">
        <v>2</v>
      </c>
      <c r="J18" s="2" t="n">
        <f>IF(AND(D18="Verifierat",LEN(TRIM(E18))&gt;0),1,0)</f>
        <v>0</v>
      </c>
      <c r="K18" s="2" t="str">
        <v>K3</v>
      </c>
    </row>
    <row r="19" ht="74" customHeight="1">
      <c r="A19" s="5" t="str">
        <v>K4: Frånvaro och tillgänglig tid</v>
      </c>
      <c r="B19" s="5" t="str">
        <f>IF('Kostnader'!D$4="","Leverantör 2",'Kostnader'!D$4)</f>
        <v>Leverantör 2</v>
      </c>
      <c r="C19" s="5" t="str">
        <f>VLOOKUP(K19,'Prov'!$A$8:$B$23,2,FALSE)</f>
        <v>Välj</v>
      </c>
      <c r="D19" s="14" t="str">
        <v>Ej provat</v>
      </c>
      <c r="E19" s="15"/>
      <c r="F19" s="15"/>
      <c r="G19" s="15"/>
      <c r="H19" s="16"/>
      <c r="I19" s="21" t="n">
        <v>2</v>
      </c>
      <c r="J19" s="2" t="n">
        <f>IF(AND(D19="Verifierat",LEN(TRIM(E19))&gt;0),1,0)</f>
        <v>0</v>
      </c>
      <c r="K19" s="2" t="str">
        <v>K4</v>
      </c>
    </row>
    <row r="20" ht="74" customHeight="1">
      <c r="A20" s="5" t="str">
        <v>K5: Ändring av arbetstidsregler</v>
      </c>
      <c r="B20" s="5" t="str">
        <f>IF('Kostnader'!D$4="","Leverantör 2",'Kostnader'!D$4)</f>
        <v>Leverantör 2</v>
      </c>
      <c r="C20" s="5" t="str">
        <f>VLOOKUP(K20,'Prov'!$A$8:$B$23,2,FALSE)</f>
        <v>Välj</v>
      </c>
      <c r="D20" s="14" t="str">
        <v>Ej provat</v>
      </c>
      <c r="E20" s="15"/>
      <c r="F20" s="15"/>
      <c r="G20" s="15"/>
      <c r="H20" s="16"/>
      <c r="I20" s="21" t="n">
        <v>2</v>
      </c>
      <c r="J20" s="2" t="n">
        <f>IF(AND(D20="Verifierat",LEN(TRIM(E20))&gt;0),1,0)</f>
        <v>0</v>
      </c>
      <c r="K20" s="2" t="str">
        <v>K5</v>
      </c>
    </row>
    <row r="21" ht="74" customHeight="1">
      <c r="A21" s="5" t="str">
        <v>K6: Projektmarginal och fakturerbar tid</v>
      </c>
      <c r="B21" s="5" t="str">
        <f>IF('Kostnader'!D$4="","Leverantör 2",'Kostnader'!D$4)</f>
        <v>Leverantör 2</v>
      </c>
      <c r="C21" s="5" t="str">
        <f>VLOOKUP(K21,'Prov'!$A$8:$B$23,2,FALSE)</f>
        <v>Välj</v>
      </c>
      <c r="D21" s="14" t="str">
        <v>Ej provat</v>
      </c>
      <c r="E21" s="15"/>
      <c r="F21" s="15"/>
      <c r="G21" s="15"/>
      <c r="H21" s="16"/>
      <c r="I21" s="21" t="n">
        <v>2</v>
      </c>
      <c r="J21" s="2" t="n">
        <f>IF(AND(D21="Verifierat",LEN(TRIM(E21))&gt;0),1,0)</f>
        <v>0</v>
      </c>
      <c r="K21" s="2" t="str">
        <v>K6</v>
      </c>
    </row>
    <row r="22" ht="74" customHeight="1">
      <c r="A22" s="5" t="str">
        <v>K7: Servicebesök, rapport och faktura</v>
      </c>
      <c r="B22" s="5" t="str">
        <f>IF('Kostnader'!D$4="","Leverantör 2",'Kostnader'!D$4)</f>
        <v>Leverantör 2</v>
      </c>
      <c r="C22" s="5" t="str">
        <f>VLOOKUP(K22,'Prov'!$A$8:$B$23,2,FALSE)</f>
        <v>Välj</v>
      </c>
      <c r="D22" s="14" t="str">
        <v>Ej provat</v>
      </c>
      <c r="E22" s="15"/>
      <c r="F22" s="15"/>
      <c r="G22" s="15"/>
      <c r="H22" s="16"/>
      <c r="I22" s="21" t="n">
        <v>2</v>
      </c>
      <c r="J22" s="2" t="n">
        <f>IF(AND(D22="Verifierat",LEN(TRIM(E22))&gt;0),1,0)</f>
        <v>0</v>
      </c>
      <c r="K22" s="2" t="str">
        <v>K7</v>
      </c>
    </row>
    <row r="23" ht="74" customHeight="1">
      <c r="A23" s="5" t="str">
        <v>K8: Behörigheter och export</v>
      </c>
      <c r="B23" s="5" t="str">
        <f>IF('Kostnader'!D$4="","Leverantör 2",'Kostnader'!D$4)</f>
        <v>Leverantör 2</v>
      </c>
      <c r="C23" s="5" t="str">
        <f>VLOOKUP(K23,'Prov'!$A$8:$B$23,2,FALSE)</f>
        <v>Välj</v>
      </c>
      <c r="D23" s="14" t="str">
        <v>Ej provat</v>
      </c>
      <c r="E23" s="15"/>
      <c r="F23" s="15"/>
      <c r="G23" s="15"/>
      <c r="H23" s="16"/>
      <c r="I23" s="21" t="n">
        <v>2</v>
      </c>
      <c r="J23" s="2" t="n">
        <f>IF(AND(D23="Verifierat",LEN(TRIM(E23))&gt;0),1,0)</f>
        <v>0</v>
      </c>
      <c r="K23" s="2" t="str">
        <v>K8</v>
      </c>
    </row>
    <row r="24" ht="74" customHeight="1">
      <c r="A24" s="17" t="str">
        <v>K1: Arbetsdag och projektfördelning</v>
      </c>
      <c r="B24" s="17" t="str">
        <f>IF('Kostnader'!E$4="","Leverantör 3",'Kostnader'!E$4)</f>
        <v>Leverantör 3</v>
      </c>
      <c r="C24" s="17" t="str">
        <f>VLOOKUP(K24,'Prov'!$A$8:$B$23,2,FALSE)</f>
        <v>Välj</v>
      </c>
      <c r="D24" s="18" t="str">
        <v>Ej provat</v>
      </c>
      <c r="E24" s="19"/>
      <c r="F24" s="19"/>
      <c r="G24" s="19"/>
      <c r="H24" s="20"/>
      <c r="I24" s="21" t="n">
        <v>3</v>
      </c>
      <c r="J24" s="2" t="n">
        <f>IF(AND(D24="Verifierat",LEN(TRIM(E24))&gt;0),1,0)</f>
        <v>0</v>
      </c>
      <c r="K24" s="2" t="str">
        <v>K1</v>
      </c>
    </row>
    <row r="25" ht="74" customHeight="1">
      <c r="A25" s="5" t="str">
        <v>K2: Rättelse efter godkännande</v>
      </c>
      <c r="B25" s="5" t="str">
        <f>IF('Kostnader'!E$4="","Leverantör 3",'Kostnader'!E$4)</f>
        <v>Leverantör 3</v>
      </c>
      <c r="C25" s="5" t="str">
        <f>VLOOKUP(K25,'Prov'!$A$8:$B$23,2,FALSE)</f>
        <v>Välj</v>
      </c>
      <c r="D25" s="14" t="str">
        <v>Ej provat</v>
      </c>
      <c r="E25" s="15"/>
      <c r="F25" s="15"/>
      <c r="G25" s="15"/>
      <c r="H25" s="16"/>
      <c r="I25" s="21" t="n">
        <v>3</v>
      </c>
      <c r="J25" s="2" t="n">
        <f>IF(AND(D25="Verifierat",LEN(TRIM(E25))&gt;0),1,0)</f>
        <v>0</v>
      </c>
      <c r="K25" s="2" t="str">
        <v>K2</v>
      </c>
    </row>
    <row r="26" ht="74" customHeight="1">
      <c r="A26" s="5" t="str">
        <v>K3: Löneunderlag hos mottagaren</v>
      </c>
      <c r="B26" s="5" t="str">
        <f>IF('Kostnader'!E$4="","Leverantör 3",'Kostnader'!E$4)</f>
        <v>Leverantör 3</v>
      </c>
      <c r="C26" s="5" t="str">
        <f>VLOOKUP(K26,'Prov'!$A$8:$B$23,2,FALSE)</f>
        <v>Välj</v>
      </c>
      <c r="D26" s="14" t="str">
        <v>Ej provat</v>
      </c>
      <c r="E26" s="15"/>
      <c r="F26" s="15"/>
      <c r="G26" s="15"/>
      <c r="H26" s="16"/>
      <c r="I26" s="21" t="n">
        <v>3</v>
      </c>
      <c r="J26" s="2" t="n">
        <f>IF(AND(D26="Verifierat",LEN(TRIM(E26))&gt;0),1,0)</f>
        <v>0</v>
      </c>
      <c r="K26" s="2" t="str">
        <v>K3</v>
      </c>
    </row>
    <row r="27" ht="74" customHeight="1">
      <c r="A27" s="5" t="str">
        <v>K4: Frånvaro och tillgänglig tid</v>
      </c>
      <c r="B27" s="5" t="str">
        <f>IF('Kostnader'!E$4="","Leverantör 3",'Kostnader'!E$4)</f>
        <v>Leverantör 3</v>
      </c>
      <c r="C27" s="5" t="str">
        <f>VLOOKUP(K27,'Prov'!$A$8:$B$23,2,FALSE)</f>
        <v>Välj</v>
      </c>
      <c r="D27" s="14" t="str">
        <v>Ej provat</v>
      </c>
      <c r="E27" s="15"/>
      <c r="F27" s="15"/>
      <c r="G27" s="15"/>
      <c r="H27" s="16"/>
      <c r="I27" s="21" t="n">
        <v>3</v>
      </c>
      <c r="J27" s="2" t="n">
        <f>IF(AND(D27="Verifierat",LEN(TRIM(E27))&gt;0),1,0)</f>
        <v>0</v>
      </c>
      <c r="K27" s="2" t="str">
        <v>K4</v>
      </c>
    </row>
    <row r="28" ht="74" customHeight="1">
      <c r="A28" s="5" t="str">
        <v>K5: Ändring av arbetstidsregler</v>
      </c>
      <c r="B28" s="5" t="str">
        <f>IF('Kostnader'!E$4="","Leverantör 3",'Kostnader'!E$4)</f>
        <v>Leverantör 3</v>
      </c>
      <c r="C28" s="5" t="str">
        <f>VLOOKUP(K28,'Prov'!$A$8:$B$23,2,FALSE)</f>
        <v>Välj</v>
      </c>
      <c r="D28" s="14" t="str">
        <v>Ej provat</v>
      </c>
      <c r="E28" s="15"/>
      <c r="F28" s="15"/>
      <c r="G28" s="15"/>
      <c r="H28" s="16"/>
      <c r="I28" s="21" t="n">
        <v>3</v>
      </c>
      <c r="J28" s="2" t="n">
        <f>IF(AND(D28="Verifierat",LEN(TRIM(E28))&gt;0),1,0)</f>
        <v>0</v>
      </c>
      <c r="K28" s="2" t="str">
        <v>K5</v>
      </c>
    </row>
    <row r="29" ht="74" customHeight="1">
      <c r="A29" s="5" t="str">
        <v>K6: Projektmarginal och fakturerbar tid</v>
      </c>
      <c r="B29" s="5" t="str">
        <f>IF('Kostnader'!E$4="","Leverantör 3",'Kostnader'!E$4)</f>
        <v>Leverantör 3</v>
      </c>
      <c r="C29" s="5" t="str">
        <f>VLOOKUP(K29,'Prov'!$A$8:$B$23,2,FALSE)</f>
        <v>Välj</v>
      </c>
      <c r="D29" s="14" t="str">
        <v>Ej provat</v>
      </c>
      <c r="E29" s="15"/>
      <c r="F29" s="15"/>
      <c r="G29" s="15"/>
      <c r="H29" s="16"/>
      <c r="I29" s="21" t="n">
        <v>3</v>
      </c>
      <c r="J29" s="2" t="n">
        <f>IF(AND(D29="Verifierat",LEN(TRIM(E29))&gt;0),1,0)</f>
        <v>0</v>
      </c>
      <c r="K29" s="2" t="str">
        <v>K6</v>
      </c>
    </row>
    <row r="30" ht="74" customHeight="1">
      <c r="A30" s="5" t="str">
        <v>K7: Servicebesök, rapport och faktura</v>
      </c>
      <c r="B30" s="5" t="str">
        <f>IF('Kostnader'!E$4="","Leverantör 3",'Kostnader'!E$4)</f>
        <v>Leverantör 3</v>
      </c>
      <c r="C30" s="5" t="str">
        <f>VLOOKUP(K30,'Prov'!$A$8:$B$23,2,FALSE)</f>
        <v>Välj</v>
      </c>
      <c r="D30" s="14" t="str">
        <v>Ej provat</v>
      </c>
      <c r="E30" s="15"/>
      <c r="F30" s="15"/>
      <c r="G30" s="15"/>
      <c r="H30" s="16"/>
      <c r="I30" s="21" t="n">
        <v>3</v>
      </c>
      <c r="J30" s="2" t="n">
        <f>IF(AND(D30="Verifierat",LEN(TRIM(E30))&gt;0),1,0)</f>
        <v>0</v>
      </c>
      <c r="K30" s="2" t="str">
        <v>K7</v>
      </c>
    </row>
    <row r="31" ht="74" customHeight="1">
      <c r="A31" s="5" t="str">
        <v>K8: Behörigheter och export</v>
      </c>
      <c r="B31" s="5" t="str">
        <f>IF('Kostnader'!E$4="","Leverantör 3",'Kostnader'!E$4)</f>
        <v>Leverantör 3</v>
      </c>
      <c r="C31" s="5" t="str">
        <f>VLOOKUP(K31,'Prov'!$A$8:$B$23,2,FALSE)</f>
        <v>Välj</v>
      </c>
      <c r="D31" s="14" t="str">
        <v>Ej provat</v>
      </c>
      <c r="E31" s="15"/>
      <c r="F31" s="15"/>
      <c r="G31" s="15"/>
      <c r="H31" s="16"/>
      <c r="I31" s="21" t="n">
        <v>3</v>
      </c>
      <c r="J31" s="2" t="n">
        <f>IF(AND(D31="Verifierat",LEN(TRIM(E31))&gt;0),1,0)</f>
        <v>0</v>
      </c>
      <c r="K31" s="2" t="str">
        <v>K8</v>
      </c>
    </row>
  </sheetData>
  <autoFilter ref="A7:H31"/>
  <mergeCells>
    <mergeCell ref="A4:H5"/>
  </mergeCells>
  <dataValidations count="24">
    <dataValidation type="list" sqref="D8" showErrorMessage="1" allowBlank="1" errorStyle="stop">
      <formula1>"Ej provat,Utlovat,Verifierat,Delvis,Uppfylls inte"</formula1>
    </dataValidation>
    <dataValidation type="list" sqref="D9" showErrorMessage="1" allowBlank="1" errorStyle="stop">
      <formula1>"Ej provat,Utlovat,Verifierat,Delvis,Uppfylls inte"</formula1>
    </dataValidation>
    <dataValidation type="list" sqref="D10" showErrorMessage="1" allowBlank="1" errorStyle="stop">
      <formula1>"Ej provat,Utlovat,Verifierat,Delvis,Uppfylls inte"</formula1>
    </dataValidation>
    <dataValidation type="list" sqref="D11" showErrorMessage="1" allowBlank="1" errorStyle="stop">
      <formula1>"Ej provat,Utlovat,Verifierat,Delvis,Uppfylls inte"</formula1>
    </dataValidation>
    <dataValidation type="list" sqref="D12" showErrorMessage="1" allowBlank="1" errorStyle="stop">
      <formula1>"Ej provat,Utlovat,Verifierat,Delvis,Uppfylls inte"</formula1>
    </dataValidation>
    <dataValidation type="list" sqref="D13" showErrorMessage="1" allowBlank="1" errorStyle="stop">
      <formula1>"Ej provat,Utlovat,Verifierat,Delvis,Uppfylls inte"</formula1>
    </dataValidation>
    <dataValidation type="list" sqref="D14" showErrorMessage="1" allowBlank="1" errorStyle="stop">
      <formula1>"Ej provat,Utlovat,Verifierat,Delvis,Uppfylls inte"</formula1>
    </dataValidation>
    <dataValidation type="list" sqref="D15" showErrorMessage="1" allowBlank="1" errorStyle="stop">
      <formula1>"Ej provat,Utlovat,Verifierat,Delvis,Uppfylls inte"</formula1>
    </dataValidation>
    <dataValidation type="list" sqref="D16" showErrorMessage="1" allowBlank="1" errorStyle="stop">
      <formula1>"Ej provat,Utlovat,Verifierat,Delvis,Uppfylls inte"</formula1>
    </dataValidation>
    <dataValidation type="list" sqref="D17" showErrorMessage="1" allowBlank="1" errorStyle="stop">
      <formula1>"Ej provat,Utlovat,Verifierat,Delvis,Uppfylls inte"</formula1>
    </dataValidation>
    <dataValidation type="list" sqref="D18" showErrorMessage="1" allowBlank="1" errorStyle="stop">
      <formula1>"Ej provat,Utlovat,Verifierat,Delvis,Uppfylls inte"</formula1>
    </dataValidation>
    <dataValidation type="list" sqref="D19" showErrorMessage="1" allowBlank="1" errorStyle="stop">
      <formula1>"Ej provat,Utlovat,Verifierat,Delvis,Uppfylls inte"</formula1>
    </dataValidation>
    <dataValidation type="list" sqref="D20" showErrorMessage="1" allowBlank="1" errorStyle="stop">
      <formula1>"Ej provat,Utlovat,Verifierat,Delvis,Uppfylls inte"</formula1>
    </dataValidation>
    <dataValidation type="list" sqref="D21" showErrorMessage="1" allowBlank="1" errorStyle="stop">
      <formula1>"Ej provat,Utlovat,Verifierat,Delvis,Uppfylls inte"</formula1>
    </dataValidation>
    <dataValidation type="list" sqref="D22" showErrorMessage="1" allowBlank="1" errorStyle="stop">
      <formula1>"Ej provat,Utlovat,Verifierat,Delvis,Uppfylls inte"</formula1>
    </dataValidation>
    <dataValidation type="list" sqref="D23" showErrorMessage="1" allowBlank="1" errorStyle="stop">
      <formula1>"Ej provat,Utlovat,Verifierat,Delvis,Uppfylls inte"</formula1>
    </dataValidation>
    <dataValidation type="list" sqref="D24" showErrorMessage="1" allowBlank="1" errorStyle="stop">
      <formula1>"Ej provat,Utlovat,Verifierat,Delvis,Uppfylls inte"</formula1>
    </dataValidation>
    <dataValidation type="list" sqref="D25" showErrorMessage="1" allowBlank="1" errorStyle="stop">
      <formula1>"Ej provat,Utlovat,Verifierat,Delvis,Uppfylls inte"</formula1>
    </dataValidation>
    <dataValidation type="list" sqref="D26" showErrorMessage="1" allowBlank="1" errorStyle="stop">
      <formula1>"Ej provat,Utlovat,Verifierat,Delvis,Uppfylls inte"</formula1>
    </dataValidation>
    <dataValidation type="list" sqref="D27" showErrorMessage="1" allowBlank="1" errorStyle="stop">
      <formula1>"Ej provat,Utlovat,Verifierat,Delvis,Uppfylls inte"</formula1>
    </dataValidation>
    <dataValidation type="list" sqref="D28" showErrorMessage="1" allowBlank="1" errorStyle="stop">
      <formula1>"Ej provat,Utlovat,Verifierat,Delvis,Uppfylls inte"</formula1>
    </dataValidation>
    <dataValidation type="list" sqref="D29" showErrorMessage="1" allowBlank="1" errorStyle="stop">
      <formula1>"Ej provat,Utlovat,Verifierat,Delvis,Uppfylls inte"</formula1>
    </dataValidation>
    <dataValidation type="list" sqref="D30" showErrorMessage="1" allowBlank="1" errorStyle="stop">
      <formula1>"Ej provat,Utlovat,Verifierat,Delvis,Uppfylls inte"</formula1>
    </dataValidation>
    <dataValidation type="list" sqref="D31" showErrorMessage="1" allowBlank="1" errorStyle="stop">
      <formula1>"Ej provat,Utlovat,Verifierat,Delvis,Uppfylls inte"</formula1>
    </dataValidation>
  </dataValidations>
  <pageMargins left="0.25" right="0.25" top="0.4" bottom="0.4" header="0.15" footer="0.15"/>
  <pageSetup paperSize="9" orientation="landscape" fitToWidth="1" fitToHeight="0"/>
</worksheet>
</file>

<file path=xl/worksheets/sheet4.xml><?xml version="1.0" encoding="utf-8"?>
<worksheet xmlns="http://schemas.openxmlformats.org/spreadsheetml/2006/main">
  <sheetPr>
    <tabColor rgb="FF244D3E"/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32.5" hidden="0" customWidth="1"/>
    <col min="2" max="2" width="11.25" hidden="0" customWidth="1"/>
    <col min="3" max="3" width="23.75" hidden="0" customWidth="1"/>
    <col min="4" max="4" width="23.75" hidden="0" customWidth="1"/>
    <col min="5" max="5" width="23.75" hidden="0" customWidth="1"/>
    <col min="6" max="6" width="36.25" hidden="0" customWidth="1"/>
  </cols>
  <sheetData>
    <row r="1" ht="28" customHeight="1">
      <c r="A1" s="2"/>
      <c r="B1" s="2"/>
      <c r="C1" s="2"/>
      <c r="D1" s="2"/>
      <c r="E1" s="2"/>
      <c r="F1" s="2"/>
    </row>
    <row r="2" ht="28" customHeight="1">
      <c r="A2" s="3" t="str">
        <v>Kostnader</v>
      </c>
      <c r="B2" s="2"/>
      <c r="C2" s="2"/>
      <c r="D2" s="2"/>
      <c r="E2" s="2"/>
      <c r="F2" s="2"/>
    </row>
    <row r="3" ht="28" customHeight="1">
      <c r="A3" s="4"/>
      <c r="B3" s="4"/>
      <c r="C3" s="4"/>
      <c r="D3" s="4"/>
      <c r="E3" s="4"/>
      <c r="F3" s="4"/>
    </row>
    <row r="4" ht="28" customHeight="1">
      <c r="A4" s="2" t="str">
        <v>Leverantör</v>
      </c>
      <c r="B4" s="2"/>
      <c r="C4" s="14"/>
      <c r="D4" s="15"/>
      <c r="E4" s="16"/>
      <c r="F4" s="2"/>
    </row>
    <row r="5" ht="38" customHeight="1">
      <c r="A5" s="5" t="str">
        <v>Använd samma omfattning för alla. Ange offertens månadspris per enhet exklusive moms. Ingående funktion: 0 €. Okänt pris: tomt.</v>
      </c>
      <c r="B5" s="2"/>
      <c r="C5" s="2"/>
      <c r="D5" s="2"/>
      <c r="E5" s="2"/>
      <c r="F5" s="2"/>
    </row>
    <row r="6" ht="38" customHeight="1">
      <c r="A6" s="5" t="str">
        <v>Antalet basanvändare krävs. Ange antal för tillägg som behövs i valda prov även när de ingår (enhetspris 0). Onödiga tillägg: antal 0. Fyll även i minimidebitering och engångskostnader när de är 0.</v>
      </c>
      <c r="B6" s="2"/>
      <c r="C6" s="2"/>
      <c r="D6" s="2"/>
      <c r="E6" s="2"/>
      <c r="F6" s="2"/>
    </row>
    <row r="7" ht="38" customHeight="1">
      <c r="A7" s="8" t="str">
        <v>Kostnad</v>
      </c>
      <c r="B7" s="8" t="str">
        <v>Antal</v>
      </c>
      <c r="C7" s="8" t="str">
        <v>Enhetspris / månad 1</v>
      </c>
      <c r="D7" s="8" t="str">
        <v>Enhetspris / månad 2</v>
      </c>
      <c r="E7" s="8" t="str">
        <v>Enhetspris / månad 3</v>
      </c>
      <c r="F7" s="8" t="str">
        <v>Offertens omfattning och beräkningsgrund</v>
      </c>
    </row>
    <row r="8" ht="42" customHeight="1">
      <c r="A8" s="5" t="str">
        <v>Basanvändare</v>
      </c>
      <c r="B8" s="31"/>
      <c r="C8" s="34"/>
      <c r="D8" s="34"/>
      <c r="E8" s="34"/>
      <c r="F8" s="24"/>
    </row>
    <row r="9" ht="42" customHeight="1">
      <c r="A9" s="5" t="str">
        <v>Projektanvändare</v>
      </c>
      <c r="B9" s="32" t="n">
        <v>0</v>
      </c>
      <c r="C9" s="35"/>
      <c r="D9" s="35"/>
      <c r="E9" s="35"/>
      <c r="F9" s="27"/>
    </row>
    <row r="10" ht="42" customHeight="1">
      <c r="A10" s="5" t="str">
        <v>Fältserviceanvändare</v>
      </c>
      <c r="B10" s="32" t="n">
        <v>0</v>
      </c>
      <c r="C10" s="35"/>
      <c r="D10" s="35"/>
      <c r="E10" s="35"/>
      <c r="F10" s="27"/>
    </row>
    <row r="11" ht="42" customHeight="1">
      <c r="A11" s="5" t="str">
        <v>Resor och utlägg-användare</v>
      </c>
      <c r="B11" s="32" t="n">
        <v>0</v>
      </c>
      <c r="C11" s="35"/>
      <c r="D11" s="35"/>
      <c r="E11" s="35"/>
      <c r="F11" s="27"/>
    </row>
    <row r="12" ht="42" customHeight="1">
      <c r="A12" s="5" t="str">
        <v>Löneanslutningar</v>
      </c>
      <c r="B12" s="32" t="n">
        <v>0</v>
      </c>
      <c r="C12" s="35"/>
      <c r="D12" s="35"/>
      <c r="E12" s="35"/>
      <c r="F12" s="27"/>
    </row>
    <row r="13" ht="42" customHeight="1">
      <c r="A13" s="5" t="str">
        <v>Fast månadsavgift för fakturering</v>
      </c>
      <c r="B13" s="32" t="n">
        <v>0</v>
      </c>
      <c r="C13" s="35"/>
      <c r="D13" s="35"/>
      <c r="E13" s="35"/>
      <c r="F13" s="27"/>
    </row>
    <row r="14" ht="42" customHeight="1">
      <c r="A14" s="5" t="str">
        <v>Övriga löpande kostnader</v>
      </c>
      <c r="B14" s="33" t="n">
        <v>0</v>
      </c>
      <c r="C14" s="36"/>
      <c r="D14" s="36"/>
      <c r="E14" s="36"/>
      <c r="F14" s="30"/>
    </row>
    <row r="15" ht="28" customHeight="1">
      <c r="A15" s="2"/>
      <c r="B15" s="2"/>
      <c r="C15" s="37"/>
      <c r="D15" s="37"/>
      <c r="E15" s="37"/>
      <c r="F15" s="2"/>
    </row>
    <row r="16" ht="28" customHeight="1">
      <c r="A16" s="2" t="str">
        <v>Radsumma / månad</v>
      </c>
      <c r="B16" s="2"/>
      <c r="C16" s="37" t="str">
        <f>IF(AND(IF(OR('Prov'!B14="Obligatoriskt",'Prov'!B14="Önskvärt",'Prov'!B18="Obligatoriskt",'Prov'!B18="Önskvärt"),$B$9&gt;0,TRUE),IF(OR('Prov'!B20="Obligatoriskt",'Prov'!B20="Önskvärt"),$B$10&gt;0,TRUE),IF(OR('Prov'!B12="Obligatoriskt",'Prov'!B12="Önskvärt"),$B$12&gt;0,TRUE),IF(OR('Prov'!B18="Obligatoriskt",'Prov'!B18="Önskvärt"),$B$13&gt;0,TRUE),ISNUMBER($B$8),$B$8&gt;0,$B$9&lt;=$B$8,$B$10&lt;=$B$8,$B$11&lt;=$B$8,COUNT($B$8:$B$14)=7,MIN($B$8:$B$14)&gt;=0,IF($B$8&gt;0,AND(ISNUMBER(C8),C8&gt;=0),TRUE),IF($B$9&gt;0,AND(ISNUMBER(C9),C9&gt;=0),TRUE),IF($B$10&gt;0,AND(ISNUMBER(C10),C10&gt;=0),TRUE),IF($B$11&gt;0,AND(ISNUMBER(C11),C11&gt;=0),TRUE),IF($B$12&gt;0,AND(ISNUMBER(C12),C12&gt;=0),TRUE),IF($B$13&gt;0,AND(ISNUMBER(C13),C13&gt;=0),TRUE),IF($B$14&gt;0,AND(ISNUMBER(C14),C14&gt;=0),TRUE)),SUMPRODUCT($B$8:$B$14,C8:C14),"Ofullständigt")</f>
        <v>Ofullständigt</v>
      </c>
      <c r="D16" s="37" t="str">
        <f>IF(AND(IF(OR('Prov'!B14="Obligatoriskt",'Prov'!B14="Önskvärt",'Prov'!B18="Obligatoriskt",'Prov'!B18="Önskvärt"),$B$9&gt;0,TRUE),IF(OR('Prov'!B20="Obligatoriskt",'Prov'!B20="Önskvärt"),$B$10&gt;0,TRUE),IF(OR('Prov'!B12="Obligatoriskt",'Prov'!B12="Önskvärt"),$B$12&gt;0,TRUE),IF(OR('Prov'!B18="Obligatoriskt",'Prov'!B18="Önskvärt"),$B$13&gt;0,TRUE),ISNUMBER($B$8),$B$8&gt;0,$B$9&lt;=$B$8,$B$10&lt;=$B$8,$B$11&lt;=$B$8,COUNT($B$8:$B$14)=7,MIN($B$8:$B$14)&gt;=0,IF($B$8&gt;0,AND(ISNUMBER(D8),D8&gt;=0),TRUE),IF($B$9&gt;0,AND(ISNUMBER(D9),D9&gt;=0),TRUE),IF($B$10&gt;0,AND(ISNUMBER(D10),D10&gt;=0),TRUE),IF($B$11&gt;0,AND(ISNUMBER(D11),D11&gt;=0),TRUE),IF($B$12&gt;0,AND(ISNUMBER(D12),D12&gt;=0),TRUE),IF($B$13&gt;0,AND(ISNUMBER(D13),D13&gt;=0),TRUE),IF($B$14&gt;0,AND(ISNUMBER(D14),D14&gt;=0),TRUE)),SUMPRODUCT($B$8:$B$14,D8:D14),"Ofullständigt")</f>
        <v>Ofullständigt</v>
      </c>
      <c r="E16" s="37" t="str">
        <f>IF(AND(IF(OR('Prov'!B14="Obligatoriskt",'Prov'!B14="Önskvärt",'Prov'!B18="Obligatoriskt",'Prov'!B18="Önskvärt"),$B$9&gt;0,TRUE),IF(OR('Prov'!B20="Obligatoriskt",'Prov'!B20="Önskvärt"),$B$10&gt;0,TRUE),IF(OR('Prov'!B12="Obligatoriskt",'Prov'!B12="Önskvärt"),$B$12&gt;0,TRUE),IF(OR('Prov'!B18="Obligatoriskt",'Prov'!B18="Önskvärt"),$B$13&gt;0,TRUE),ISNUMBER($B$8),$B$8&gt;0,$B$9&lt;=$B$8,$B$10&lt;=$B$8,$B$11&lt;=$B$8,COUNT($B$8:$B$14)=7,MIN($B$8:$B$14)&gt;=0,IF($B$8&gt;0,AND(ISNUMBER(E8),E8&gt;=0),TRUE),IF($B$9&gt;0,AND(ISNUMBER(E9),E9&gt;=0),TRUE),IF($B$10&gt;0,AND(ISNUMBER(E10),E10&gt;=0),TRUE),IF($B$11&gt;0,AND(ISNUMBER(E11),E11&gt;=0),TRUE),IF($B$12&gt;0,AND(ISNUMBER(E12),E12&gt;=0),TRUE),IF($B$13&gt;0,AND(ISNUMBER(E13),E13&gt;=0),TRUE),IF($B$14&gt;0,AND(ISNUMBER(E14),E14&gt;=0),TRUE)),SUMPRODUCT($B$8:$B$14,E8:E14),"Ofullständigt")</f>
        <v>Ofullständigt</v>
      </c>
      <c r="F16" s="2"/>
    </row>
    <row r="17" ht="28" customHeight="1">
      <c r="A17" s="2" t="str">
        <v>Minimidebitering / månad</v>
      </c>
      <c r="B17" s="2"/>
      <c r="C17" s="40"/>
      <c r="D17" s="41"/>
      <c r="E17" s="42"/>
      <c r="F17" s="2"/>
    </row>
    <row r="18" ht="28" customHeight="1">
      <c r="A18" s="46" t="str">
        <v>Att betala / månad</v>
      </c>
      <c r="B18" s="46"/>
      <c r="C18" s="47" t="str">
        <f>IF(AND(ISNUMBER(C16),ISNUMBER(C17),C17&gt;=0),MAX(C16,C17),"Ofullständigt")</f>
        <v>Ofullständigt</v>
      </c>
      <c r="D18" s="47" t="str">
        <f>IF(AND(ISNUMBER(D16),ISNUMBER(D17),D17&gt;=0),MAX(D16,D17),"Ofullständigt")</f>
        <v>Ofullständigt</v>
      </c>
      <c r="E18" s="47" t="str">
        <f>IF(AND(ISNUMBER(E16),ISNUMBER(E17),E17&gt;=0),MAX(E16,E17),"Ofullständigt")</f>
        <v>Ofullständigt</v>
      </c>
      <c r="F18" s="2"/>
    </row>
    <row r="19" ht="28" customHeight="1">
      <c r="A19" s="2"/>
      <c r="B19" s="2"/>
      <c r="C19" s="37"/>
      <c r="D19" s="37"/>
      <c r="E19" s="37"/>
      <c r="F19" s="2"/>
    </row>
    <row r="20" ht="28" customHeight="1">
      <c r="A20" s="2" t="str">
        <v>Införande</v>
      </c>
      <c r="B20" s="2"/>
      <c r="C20" s="43"/>
      <c r="D20" s="34"/>
      <c r="E20" s="34"/>
      <c r="F20" s="24"/>
    </row>
    <row r="21" ht="28" customHeight="1">
      <c r="A21" s="2" t="str">
        <v>Anslutningar</v>
      </c>
      <c r="B21" s="2"/>
      <c r="C21" s="44"/>
      <c r="D21" s="35"/>
      <c r="E21" s="35"/>
      <c r="F21" s="27"/>
    </row>
    <row r="22" ht="28" customHeight="1">
      <c r="A22" s="2" t="str">
        <v>Dataimport</v>
      </c>
      <c r="B22" s="2"/>
      <c r="C22" s="44"/>
      <c r="D22" s="35"/>
      <c r="E22" s="35"/>
      <c r="F22" s="27"/>
    </row>
    <row r="23" ht="28" customHeight="1">
      <c r="A23" s="2" t="str">
        <v>Utbildning</v>
      </c>
      <c r="B23" s="2"/>
      <c r="C23" s="45"/>
      <c r="D23" s="36"/>
      <c r="E23" s="36"/>
      <c r="F23" s="30"/>
    </row>
    <row r="24" ht="28" customHeight="1">
      <c r="A24" s="2"/>
      <c r="B24" s="2"/>
      <c r="C24" s="37"/>
      <c r="D24" s="37"/>
      <c r="E24" s="37"/>
      <c r="F24" s="2"/>
    </row>
    <row r="25" ht="28" customHeight="1">
      <c r="A25" s="48" t="str">
        <v>År 1</v>
      </c>
      <c r="B25" s="48"/>
      <c r="C25" s="49" t="str">
        <f>IF(AND(ISNUMBER(C18),COUNT(C20:C23)=4,MIN(C20:C23)&gt;=0),C18*12+SUM(C20:C23),"Ofullständigt")</f>
        <v>Ofullständigt</v>
      </c>
      <c r="D25" s="49" t="str">
        <f>IF(AND(ISNUMBER(D18),COUNT(D20:D23)=4,MIN(D20:D23)&gt;=0),D18*12+SUM(D20:D23),"Ofullständigt")</f>
        <v>Ofullständigt</v>
      </c>
      <c r="E25" s="49" t="str">
        <f>IF(AND(ISNUMBER(E18),COUNT(E20:E23)=4,MIN(E20:E23)&gt;=0),E18*12+SUM(E20:E23),"Ofullständigt")</f>
        <v>Ofullständigt</v>
      </c>
      <c r="F25" s="2"/>
    </row>
    <row r="26" ht="28" customHeight="1">
      <c r="A26" s="48" t="str">
        <v>3 år</v>
      </c>
      <c r="B26" s="48"/>
      <c r="C26" s="49" t="str">
        <f>IF(AND(ISNUMBER(C18),COUNT(C20:C23)=4,MIN(C20:C23)&gt;=0),C18*36+SUM(C20:C23),"Ofullständigt")</f>
        <v>Ofullständigt</v>
      </c>
      <c r="D26" s="49" t="str">
        <f>IF(AND(ISNUMBER(D18),COUNT(D20:D23)=4,MIN(D20:D23)&gt;=0),D18*36+SUM(D20:D23),"Ofullständigt")</f>
        <v>Ofullständigt</v>
      </c>
      <c r="E26" s="49" t="str">
        <f>IF(AND(ISNUMBER(E18),COUNT(E20:E23)=4,MIN(E20:E23)&gt;=0),E18*36+SUM(E20:E23),"Ofullständigt")</f>
        <v>Ofullständigt</v>
      </c>
      <c r="F26" s="2"/>
    </row>
    <row r="27" ht="28" customHeight="1">
      <c r="A27" s="2"/>
      <c r="B27" s="2"/>
      <c r="C27" s="2"/>
      <c r="D27" s="2"/>
      <c r="E27" s="2"/>
      <c r="F27" s="2"/>
    </row>
    <row r="28" ht="28" customHeight="1">
      <c r="A28" s="5" t="str">
        <v>År 1 = 12 × månadspris + engångskostnader. 3 år = 36 × månadspris + engångskostnader med oförändrade priser och antal. Ta med användningsavgifter i uppskattad månadskostnad och dokumentera antagandet.</v>
      </c>
      <c r="B28" s="2"/>
      <c r="C28" s="2"/>
      <c r="D28" s="2"/>
      <c r="E28" s="2"/>
      <c r="F28" s="2"/>
    </row>
    <row r="29" ht="28" customHeight="1">
      <c r="A29" s="2"/>
      <c r="B29" s="2"/>
      <c r="C29" s="2"/>
      <c r="D29" s="2"/>
      <c r="E29" s="2"/>
      <c r="F29" s="2"/>
    </row>
    <row r="30" ht="40" customHeight="1">
      <c r="A30" s="5" t="str">
        <v>Offertdatum, giltighet, uppsägningstid och prisändringsvillkor</v>
      </c>
      <c r="B30" s="22"/>
      <c r="C30" s="23"/>
      <c r="D30" s="23"/>
      <c r="E30" s="23"/>
      <c r="F30" s="24"/>
    </row>
    <row r="31" ht="40" customHeight="1">
      <c r="A31" s="2"/>
      <c r="B31" s="28"/>
      <c r="C31" s="29"/>
      <c r="D31" s="29"/>
      <c r="E31" s="29"/>
      <c r="F31" s="30"/>
    </row>
  </sheetData>
  <mergeCells>
    <mergeCell ref="A5:F5"/>
    <mergeCell ref="A6:F6"/>
    <mergeCell ref="A28:F29"/>
    <mergeCell ref="B30:F31"/>
  </mergeCells>
  <dataValidations count="4">
    <dataValidation type="whole" errorStyle="stop" operator="between" showErrorMessage="1" errorTitle="Ofullständigt" error="0–1000000" sqref="B8:B14" allowBlank="1">
      <formula1>0</formula1>
      <formula2>1000000</formula2>
    </dataValidation>
    <dataValidation type="decimal" errorStyle="stop" operator="between" showErrorMessage="1" errorTitle="Ofullständigt" error="0–1000000000" sqref="C8:E14" allowBlank="1">
      <formula1>0</formula1>
      <formula2>1000000000</formula2>
    </dataValidation>
    <dataValidation type="decimal" errorStyle="stop" operator="between" showErrorMessage="1" errorTitle="Ofullständigt" error="0–1000000000" sqref="C17:E17" allowBlank="1">
      <formula1>0</formula1>
      <formula2>1000000000</formula2>
    </dataValidation>
    <dataValidation type="decimal" errorStyle="stop" operator="between" showErrorMessage="1" errorTitle="Ofullständigt" error="0–1000000000" sqref="C20:E23" allowBlank="1">
      <formula1>0</formula1>
      <formula2>1000000000</formula2>
    </dataValidation>
  </dataValidations>
  <pageMargins left="0.25" right="0.25" top="0.4" bottom="0.4" header="0.15" footer="0.15"/>
  <pageSetup paperSize="9" orientation="landscape" fitToWidth="1" fitToHeight="0"/>
</worksheet>
</file>