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b37d492a542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imlista" sheetId="1" ns1:id="Rb173b09c159c481c"/>
  </sheets>
  <definedNames>
    <definedName name="_xlnm.Print_Area" localSheetId="0">'Timlista'!$A$1:$I$52</definedName>
    <definedName name="_xlnm.Print_Titles" localSheetId="0">'Timlista'!$1:$11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&quot; h&quot;"/>
    <x:numFmt numFmtId="201" formatCode="0"/>
    <x:numFmt numFmtId="202" formatCode="yyyy-mm-dd"/>
    <x:numFmt numFmtId="203" formatCode="hh:mm"/>
    <x:numFmt numFmtId="204" formatCode="0.00"/>
  </x:numFmts>
  <x:fonts count="6">
    <x:font>
      <x:sz val="11"/>
      <x:name val="Carlito"/>
    </x:font>
    <x:font>
      <x:sz val="11"/>
      <x:color rgb="FF20332B"/>
      <x:name val="Arial"/>
    </x:font>
    <x:font>
      <x:b/>
      <x:sz val="16"/>
      <x:color rgb="FF244D3E"/>
      <x:name val="Arial"/>
    </x:font>
    <x:font>
      <x:sz val="10"/>
      <x:color rgb="FF52645B"/>
      <x:name val="Arial"/>
    </x:font>
    <x:font>
      <x:b/>
      <x:sz val="11"/>
      <x:color rgb="FF20332B"/>
      <x:name val="Arial"/>
    </x:font>
    <x:font>
      <x:b/>
      <x:sz val="11"/>
      <x:color rgb="FFFFFFF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9F2ED"/>
      </x:patternFill>
    </x:fill>
    <x:fill>
      <x:patternFill patternType="solid">
        <x:fgColor rgb="FFFFF3D2"/>
      </x:patternFill>
    </x:fill>
    <x:fill>
      <x:patternFill patternType="solid">
        <x:fgColor rgb="FF244D3E"/>
      </x:patternFill>
    </x:fill>
    <x:fill>
      <x:patternFill patternType="solid">
        <x:fgColor rgb="FFFFF9E9"/>
      </x:patternFill>
    </x:fill>
    <x:fill>
      <x:patternFill patternType="solid">
        <x:fgColor rgb="FFF2F5F3"/>
      </x:patternFill>
    </x:fill>
    <x:fill>
      <x:patternFill patternType="solid">
        <x:fgColor rgb="FFE8EEEA"/>
      </x:patternFill>
    </x:fill>
  </x:fills>
  <x:borders count="14">
    <x:border/>
    <x:border>
      <x:bottom style="thin">
        <x:color rgb="FFA8BDB3"/>
      </x:bottom>
    </x:border>
    <x:border>
      <x:bottom style="thin">
        <x:color rgb="FFB8A66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3DCD6"/>
      </x:bottom>
    </x:border>
    <x:border>
      <x:top style="thin">
        <x:color rgb="FFD3DCD6"/>
      </x:top>
      <x:bottom style="thin">
        <x:color rgb="FFD3DCD6"/>
      </x:bottom>
    </x:border>
    <x:border>
      <x:top style="thin">
        <x:color rgb="FFD3DCD6"/>
      </x:top>
      <x:bottom style="thin">
        <x:color rgb="FFA8BDB3"/>
      </x:bottom>
    </x:border>
    <x:border>
      <x:left style="thin">
        <x:color rgb="FFE0E4DC"/>
      </x:left>
      <x:bottom style="thin">
        <x:color rgb="FFD3DCD6"/>
      </x:bottom>
    </x:border>
    <x:border>
      <x:left style="thin">
        <x:color rgb="FFE0E4DC"/>
      </x:left>
      <x:top style="thin">
        <x:color rgb="FFD3DCD6"/>
      </x:top>
      <x:bottom style="thin">
        <x:color rgb="FFD3DCD6"/>
      </x:bottom>
    </x:border>
    <x:border>
      <x:left style="thin">
        <x:color rgb="FFE0E4DC"/>
      </x:left>
      <x:top style="thin">
        <x:color rgb="FFD3DCD6"/>
      </x:top>
    </x:border>
    <x:border>
      <x:top style="medium">
        <x:color rgb="FF244D3E"/>
      </x:top>
      <x:bottom style="thin">
        <x:color rgb="FFD3DCD6"/>
      </x:bottom>
    </x:border>
    <x:border>
      <x:left style="thin">
        <x:color rgb="FFE0E4DC"/>
      </x:left>
      <x:top style="medium">
        <x:color rgb="FF244D3E"/>
      </x:top>
      <x:bottom style="thin">
        <x:color rgb="FFD3DCD6"/>
      </x:bottom>
    </x:border>
  </x:borders>
  <x:cellStyleXfs count="1">
    <x:xf numFmtId="0" fontId="0" fillId="0" borderId="0"/>
  </x:cellStyleXfs>
  <x:cellXfs count="1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1" fillId="6" borderId="6" xfId="0" applyNumberFormat="1" applyFont="1" applyFill="1" applyBorder="1" applyAlignment="1">
      <x:alignment vertical="center"/>
    </x:xf>
    <x:xf numFmtId="0" fontId="1" fillId="5" borderId="6" xfId="0" applyNumberFormat="1" applyFont="1" applyFill="1" applyBorder="1" applyAlignment="1">
      <x:alignment vertical="center"/>
    </x:xf>
    <x:xf numFmtId="201" fontId="1" fillId="5" borderId="6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201" fontId="1" fillId="5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6" borderId="8" xfId="0" applyNumberFormat="1" applyFont="1" applyFill="1" applyBorder="1" applyAlignment="1">
      <x:alignment vertical="center"/>
    </x:xf>
    <x:xf numFmtId="0" fontId="1" fillId="5" borderId="8" xfId="0" applyNumberFormat="1" applyFont="1" applyFill="1" applyBorder="1" applyAlignment="1">
      <x:alignment vertical="center"/>
    </x:xf>
    <x:xf numFmtId="201" fontId="1" fillId="5" borderId="8" xfId="0" applyNumberFormat="1" applyFont="1" applyFill="1" applyBorder="1" applyAlignment="1">
      <x:alignment vertical="center"/>
    </x:xf>
    <x:xf numFmtId="0" fontId="1" fillId="6" borderId="9" xfId="0" applyNumberFormat="1" applyFont="1" applyFill="1" applyBorder="1" applyAlignment="1">
      <x:alignment vertical="center"/>
    </x:xf>
    <x:xf numFmtId="0" fontId="1" fillId="7" borderId="10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5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5" borderId="10" xfId="0" applyNumberFormat="1" applyFont="1" applyFill="1" applyBorder="1" applyAlignment="1">
      <x:alignment vertical="center"/>
    </x:xf>
    <x:xf numFmtId="201" fontId="1" fillId="5" borderId="9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5" borderId="10" xfId="0" applyNumberFormat="1" applyFont="1" applyFill="1" applyBorder="1" applyAlignment="1">
      <x:alignment vertical="center"/>
    </x:xf>
    <x:xf numFmtId="201" fontId="1" fillId="5" borderId="11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7" borderId="13" xfId="0" applyNumberFormat="1" applyFont="1" applyFill="1" applyBorder="1" applyAlignment="1">
      <x:alignment vertical="center"/>
    </x:xf>
    <x:xf numFmtId="0" fontId="1" fillId="3" borderId="13" xfId="0" applyNumberFormat="1" applyFont="1" applyFill="1" applyBorder="1" applyAlignment="1">
      <x:alignment vertical="center"/>
    </x:xf>
    <x:xf numFmtId="201" fontId="1" fillId="3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vertical="center"/>
    </x:xf>
    <x:xf numFmtId="202" fontId="1" fillId="7" borderId="7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/>
    </x:xf>
    <x:xf numFmtId="202" fontId="1" fillId="3" borderId="12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2" fontId="1" fillId="3" borderId="8" xfId="0" applyNumberFormat="1" applyFont="1" applyFill="1" applyBorder="1" applyAlignment="1">
      <x:alignment vertical="center"/>
    </x:xf>
    <x:xf numFmtId="203" fontId="1" fillId="5" borderId="9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3" fontId="1" fillId="5" borderId="10" xfId="0" applyNumberFormat="1" applyFont="1" applyFill="1" applyBorder="1" applyAlignment="1">
      <x:alignment vertical="center"/>
    </x:xf>
    <x:xf numFmtId="203" fontId="1" fillId="3" borderId="13" xfId="0" applyNumberFormat="1" applyFont="1" applyFill="1" applyBorder="1" applyAlignment="1">
      <x:alignment vertical="center"/>
    </x:xf>
    <x:xf numFmtId="204" fontId="1" fillId="6" borderId="9" xfId="0" applyNumberFormat="1" applyFont="1" applyFill="1" applyBorder="1" applyAlignment="1">
      <x:alignment vertical="center"/>
    </x:xf>
    <x:xf numFmtId="204" fontId="1" fillId="7" borderId="10" xfId="0" applyNumberFormat="1" applyFont="1" applyFill="1" applyBorder="1" applyAlignment="1">
      <x:alignment vertical="center"/>
    </x:xf>
    <x:xf numFmtId="204" fontId="1" fillId="6" borderId="10" xfId="0" applyNumberFormat="1" applyFont="1" applyFill="1" applyBorder="1" applyAlignment="1">
      <x:alignment vertical="center"/>
    </x:xf>
    <x:xf numFmtId="204" fontId="1" fillId="7" borderId="13" xfId="0" applyNumberFormat="1" applyFont="1" applyFill="1" applyBorder="1" applyAlignment="1">
      <x:alignment vertical="center"/>
    </x:xf>
    <x:xf numFmtId="204" fontId="4" fillId="6" borderId="9" xfId="0" applyNumberFormat="1" applyFont="1" applyFill="1" applyBorder="1" applyAlignment="1">
      <x:alignment vertical="center"/>
    </x:xf>
    <x:xf numFmtId="204" fontId="4" fillId="7" borderId="10" xfId="0" applyNumberFormat="1" applyFont="1" applyFill="1" applyBorder="1" applyAlignment="1">
      <x:alignment vertical="center"/>
    </x:xf>
    <x:xf numFmtId="204" fontId="4" fillId="6" borderId="10" xfId="0" applyNumberFormat="1" applyFont="1" applyFill="1" applyBorder="1" applyAlignment="1">
      <x:alignment vertical="center"/>
    </x:xf>
    <x:xf numFmtId="204" fontId="4" fillId="7" borderId="13" xfId="0" applyNumberFormat="1" applyFont="1" applyFill="1" applyBorder="1" applyAlignment="1">
      <x:alignment vertical="center"/>
    </x:xf>
    <x:xf numFmtId="202" fontId="1" fillId="6" borderId="6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right" vertical="center"/>
    </x:xf>
    <x:xf numFmtId="203" fontId="1" fillId="5" borderId="9" xfId="0" applyNumberFormat="1" applyFont="1" applyFill="1" applyBorder="1" applyAlignment="1">
      <x:alignment horizontal="right" vertical="center"/>
    </x:xf>
    <x:xf numFmtId="201" fontId="1" fillId="5" borderId="9" xfId="0" applyNumberFormat="1" applyFont="1" applyFill="1" applyBorder="1" applyAlignment="1">
      <x:alignment horizontal="right" vertical="center"/>
    </x:xf>
    <x:xf numFmtId="204" fontId="4" fillId="6" borderId="9" xfId="0" applyNumberFormat="1" applyFont="1" applyFill="1" applyBorder="1" applyAlignment="1">
      <x:alignment horizontal="right" vertical="center"/>
    </x:xf>
    <x:xf numFmtId="202" fontId="1" fillId="7" borderId="7" xfId="0" applyNumberFormat="1" applyFont="1" applyFill="1" applyBorder="1" applyAlignment="1">
      <x:alignment horizontal="right" vertical="center"/>
    </x:xf>
    <x:xf numFmtId="0" fontId="1" fillId="7" borderId="10" xfId="0" applyNumberFormat="1" applyFont="1" applyFill="1" applyBorder="1" applyAlignment="1">
      <x:alignment horizontal="right" vertical="center"/>
    </x:xf>
    <x:xf numFmtId="203" fontId="1" fillId="3" borderId="10" xfId="0" applyNumberFormat="1" applyFont="1" applyFill="1" applyBorder="1" applyAlignment="1">
      <x:alignment horizontal="right" vertical="center"/>
    </x:xf>
    <x:xf numFmtId="201" fontId="1" fillId="3" borderId="10" xfId="0" applyNumberFormat="1" applyFont="1" applyFill="1" applyBorder="1" applyAlignment="1">
      <x:alignment horizontal="right" vertical="center"/>
    </x:xf>
    <x:xf numFmtId="204" fontId="4" fillId="7" borderId="10" xfId="0" applyNumberFormat="1" applyFont="1" applyFill="1" applyBorder="1" applyAlignment="1">
      <x:alignment horizontal="right" vertical="center"/>
    </x:xf>
    <x:xf numFmtId="202" fontId="1" fillId="6" borderId="7" xfId="0" applyNumberFormat="1" applyFont="1" applyFill="1" applyBorder="1" applyAlignment="1">
      <x:alignment horizontal="right" vertical="center"/>
    </x:xf>
    <x:xf numFmtId="0" fontId="1" fillId="6" borderId="10" xfId="0" applyNumberFormat="1" applyFont="1" applyFill="1" applyBorder="1" applyAlignment="1">
      <x:alignment horizontal="right" vertical="center"/>
    </x:xf>
    <x:xf numFmtId="203" fontId="1" fillId="5" borderId="10" xfId="0" applyNumberFormat="1" applyFont="1" applyFill="1" applyBorder="1" applyAlignment="1">
      <x:alignment horizontal="right" vertical="center"/>
    </x:xf>
    <x:xf numFmtId="201" fontId="1" fillId="5" borderId="10" xfId="0" applyNumberFormat="1" applyFont="1" applyFill="1" applyBorder="1" applyAlignment="1">
      <x:alignment horizontal="right" vertical="center"/>
    </x:xf>
    <x:xf numFmtId="204" fontId="4" fillId="6" borderId="10" xfId="0" applyNumberFormat="1" applyFont="1" applyFill="1" applyBorder="1" applyAlignment="1">
      <x:alignment horizontal="right" vertical="center"/>
    </x:xf>
    <x:xf numFmtId="202" fontId="1" fillId="3" borderId="12" xfId="0" applyNumberFormat="1" applyFont="1" applyFill="1" applyBorder="1" applyAlignment="1">
      <x:alignment horizontal="right" vertical="center"/>
    </x:xf>
    <x:xf numFmtId="0" fontId="1" fillId="7" borderId="13" xfId="0" applyNumberFormat="1" applyFont="1" applyFill="1" applyBorder="1" applyAlignment="1">
      <x:alignment horizontal="right" vertical="center"/>
    </x:xf>
    <x:xf numFmtId="203" fontId="1" fillId="3" borderId="13" xfId="0" applyNumberFormat="1" applyFont="1" applyFill="1" applyBorder="1" applyAlignment="1">
      <x:alignment horizontal="right" vertical="center"/>
    </x:xf>
    <x:xf numFmtId="201" fontId="1" fillId="3" borderId="13" xfId="0" applyNumberFormat="1" applyFont="1" applyFill="1" applyBorder="1" applyAlignment="1">
      <x:alignment horizontal="right" vertical="center"/>
    </x:xf>
    <x:xf numFmtId="204" fontId="4" fillId="7" borderId="13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horizontal="right" vertical="center"/>
    </x:xf>
    <x:xf numFmtId="202" fontId="1" fillId="3" borderId="8" xfId="0" applyNumberFormat="1" applyFont="1" applyFill="1" applyBorder="1" applyAlignment="1">
      <x:alignment horizontal="right" vertical="center"/>
    </x:xf>
    <x:xf numFmtId="201" fontId="1" fillId="5" borderId="11" xfId="0" applyNumberFormat="1" applyFont="1" applyFill="1" applyBorder="1" applyAlignment="1">
      <x:alignment horizontal="right" vertical="center"/>
    </x:xf>
    <x:xf numFmtId="0" fontId="1" fillId="6" borderId="9" xfId="0" applyNumberFormat="1" applyFont="1" applyFill="1" applyBorder="1" applyAlignment="1">
      <x:alignment horizontal="center" vertical="center"/>
    </x:xf>
    <x:xf numFmtId="0" fontId="1" fillId="7" borderId="10" xfId="0" applyNumberFormat="1" applyFont="1" applyFill="1" applyBorder="1" applyAlignment="1">
      <x:alignment horizontal="center" vertical="center"/>
    </x:xf>
    <x:xf numFmtId="0" fontId="1" fillId="6" borderId="10" xfId="0" applyNumberFormat="1" applyFont="1" applyFill="1" applyBorder="1" applyAlignment="1">
      <x:alignment horizontal="center" vertical="center"/>
    </x:xf>
    <x:xf numFmtId="0" fontId="1" fillId="7" borderId="13" xfId="0" applyNumberFormat="1" applyFont="1" applyFill="1" applyBorder="1" applyAlignment="1">
      <x:alignment horizontal="center" vertical="center"/>
    </x:xf>
    <x:xf numFmtId="0" fontId="1" fillId="5" borderId="9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7" borderId="10" xfId="0" applyNumberFormat="1" applyFont="1" applyFill="1" applyBorder="1" applyAlignment="1">
      <x:alignment vertical="center" wrapText="1"/>
    </x:xf>
    <x:xf numFmtId="0" fontId="1" fillId="5" borderId="10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0" fontId="1" fillId="7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DAE6DE"/>
        </x:patternFill>
      </x:fill>
    </x:dxf>
    <x:dxf>
      <x:font>
        <x:b/>
        <x:color rgb="FF8A2C1D"/>
      </x:font>
      <x:fill>
        <x:patternFill patternType="solid">
          <x:bgColor rgb="FFFDE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5edbc6d324210" /><Relationship Type="http://schemas.openxmlformats.org/officeDocument/2006/relationships/theme" Target="/xl/theme/theme1.xml" Id="R067928dc46f84934" /><Relationship Type="http://schemas.openxmlformats.org/officeDocument/2006/relationships/sharedStrings" Target="/xl/sharedStrings.xml" Id="Rc55853a29dca4bb1" /><Relationship Type="http://schemas.openxmlformats.org/officeDocument/2006/relationships/worksheet" Target="/xl/worksheets/sheet1.xml" Id="Rb173b09c159c481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4D3E"/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4.380000114440918" hidden="0" customWidth="1"/>
    <col min="2" max="2" width="13.75" hidden="0" customWidth="1"/>
    <col min="3" max="3" width="10" hidden="0" customWidth="1"/>
    <col min="4" max="4" width="10" hidden="0" customWidth="1"/>
    <col min="5" max="5" width="11.25" hidden="0" customWidth="1"/>
    <col min="6" max="6" width="13.130000114440918" hidden="0" customWidth="1"/>
    <col min="7" max="7" width="20.6299991607666" hidden="0" customWidth="1"/>
    <col min="8" max="8" width="30" hidden="0" customWidth="1"/>
    <col min="9" max="9" width="26.25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  <c r="I1" s="2"/>
    </row>
    <row r="2" ht="30" customHeight="1">
      <c r="A2" s="3" t="str">
        <v>Timlista</v>
      </c>
      <c r="B2" s="2"/>
      <c r="C2" s="2"/>
      <c r="D2" s="2"/>
      <c r="E2" s="2"/>
      <c r="F2" s="2"/>
      <c r="G2" s="2"/>
      <c r="H2" s="2"/>
      <c r="I2" s="4" t="str">
        <v>kelomo</v>
      </c>
    </row>
    <row r="3" ht="23" customHeight="1">
      <c r="A3" s="6" t="str">
        <v>https://kelomo.fi/sv/oppaat/tyoajanseuranta-excel-vai-ohjelmisto/</v>
      </c>
      <c r="B3" s="6"/>
      <c r="C3" s="6"/>
      <c r="D3" s="6"/>
      <c r="E3" s="6"/>
      <c r="F3" s="6"/>
      <c r="G3" s="6"/>
      <c r="H3" s="6"/>
      <c r="I3" s="6"/>
    </row>
    <row r="4" ht="34" customHeight="1">
      <c r="A4" s="12" t="str">
        <v>År</v>
      </c>
      <c r="B4" s="17" t="n">
        <v>2026</v>
      </c>
      <c r="C4" s="12" t="str">
        <v>Månad</v>
      </c>
      <c r="D4" s="17" t="n">
        <v>9</v>
      </c>
      <c r="E4" s="12"/>
      <c r="F4" s="12"/>
      <c r="G4" s="12" t="str">
        <v>Anställd</v>
      </c>
      <c r="H4" s="16"/>
      <c r="I4" s="16"/>
    </row>
    <row r="5" ht="34" customHeight="1">
      <c r="A5" s="13" t="str">
        <v>Timmar totalt</v>
      </c>
      <c r="B5" s="14" t="str">
        <f>IF(NOT(AND(ISNUMBER(B4),ISNUMBER(D4),B4&gt;=2000,B4&lt;=2100,D4&gt;=1,D4&lt;=12,IFERROR(B4=INT(B4),FALSE),IFERROR(D4=INT(D4),FALSE))),"Kontrollera år och månad",IF(COUNTIFS(I12:I52,"Fyll i datum, tider och rast")+COUNTIFS(I12:I52,"Kontrollera datum, tider och rast")&gt;0,"Kontrollera raderna",IF(COUNT(F12:F52)=0,"",SUM(F12:F52))))</f>
      </c>
      <c r="C5" s="13"/>
      <c r="D5" s="12" t="str">
        <v>Arbetspass</v>
      </c>
      <c r="E5" s="12" t="n">
        <f>COUNT(F12:F52)</f>
        <v>0</v>
      </c>
      <c r="F5" s="12"/>
      <c r="G5" s="12" t="str">
        <v>Granskare / datum</v>
      </c>
      <c r="H5" s="16"/>
      <c r="I5" s="16"/>
    </row>
    <row r="6" ht="21" customHeight="1">
      <c r="A6" s="5" t="str">
        <v>1. Välj år och månad. Datumen fylls i automatiskt. Fyll i gula celler och behåll formlerna i grå celler.</v>
      </c>
      <c r="B6" s="5"/>
      <c r="C6" s="5"/>
      <c r="D6" s="5"/>
      <c r="E6" s="5"/>
      <c r="F6" s="5"/>
      <c r="G6" s="5"/>
      <c r="H6" s="5"/>
      <c r="I6" s="5"/>
    </row>
    <row r="7" ht="21" customHeight="1">
      <c r="A7" s="5" t="str">
        <v>2. Ange till exempel 8:00–16:00 och rast 30: arbetstiden blir 7,50 h. Ange 0 om ingen rast ska dras av.</v>
      </c>
      <c r="B7" s="5"/>
      <c r="C7" s="5"/>
      <c r="D7" s="5"/>
      <c r="E7" s="5"/>
      <c r="F7" s="5"/>
      <c r="G7" s="5"/>
      <c r="H7" s="5"/>
      <c r="I7" s="5"/>
    </row>
    <row r="8" ht="21" customHeight="1">
      <c r="A8" s="5" t="str">
        <v>3. Slut före start betyder nästa dag (t.ex. 22:00–6:00). Varje rad gäller mindre än 24 h. Kontrollera tidsomställningsnätter separat.</v>
      </c>
      <c r="B8" s="5"/>
      <c r="C8" s="5"/>
      <c r="D8" s="5"/>
      <c r="E8" s="5"/>
      <c r="F8" s="5"/>
      <c r="G8" s="5"/>
      <c r="H8" s="5"/>
      <c r="I8" s="5"/>
    </row>
    <row r="9" ht="21" customHeight="1">
      <c r="A9" s="5" t="str">
        <v>4. Längst ner finns 10 extra rader för fler arbetspass samma dag. Ange även datum. Spara en tom mall för nästa månad.</v>
      </c>
      <c r="B9" s="5"/>
      <c r="C9" s="5"/>
      <c r="D9" s="5"/>
      <c r="E9" s="5"/>
      <c r="F9" s="5"/>
      <c r="G9" s="5"/>
      <c r="H9" s="5"/>
      <c r="I9" s="5"/>
    </row>
    <row r="10" ht="21" customHeight="1">
      <c r="A10" s="5" t="str">
        <v>Mallen räknar arbetad tid. Hantera frånvaro, övertidsregler och ersättningar separat. Timsumman är inte en fullständig arbetstidsbokföring.</v>
      </c>
      <c r="B10" s="5"/>
      <c r="C10" s="5"/>
      <c r="D10" s="5"/>
      <c r="E10" s="5"/>
      <c r="F10" s="5"/>
      <c r="G10" s="5"/>
      <c r="H10" s="5"/>
      <c r="I10" s="5"/>
    </row>
    <row r="11" ht="34" customHeight="1">
      <c r="A11" s="23" t="str">
        <v>Datum</v>
      </c>
      <c r="B11" s="24" t="str">
        <v>Veckodag</v>
      </c>
      <c r="C11" s="24" t="str">
        <v>Start</v>
      </c>
      <c r="D11" s="24" t="str">
        <v>Slut</v>
      </c>
      <c r="E11" s="24" t="str">
        <v>Rast (min)</v>
      </c>
      <c r="F11" s="24" t="str">
        <v>Arbetstid (h)</v>
      </c>
      <c r="G11" s="24" t="str">
        <v>Projekt / objekt</v>
      </c>
      <c r="H11" s="24" t="str">
        <v>Arbete / notering</v>
      </c>
      <c r="I11" s="25" t="str">
        <v>Att kontrollera</v>
      </c>
    </row>
    <row r="12" ht="30" customHeight="1">
      <c r="A12" s="77" t="n">
        <f>IF(AND(ISNUMBER($B$4),ISNUMBER($D$4),$B$4&gt;=2000,$B$4&lt;=2100,$D$4&gt;=1,$D$4&lt;=12,IFERROR($B$4=INT($B$4),FALSE),IFERROR($D$4=INT($D$4),FALSE)),IF(1&lt;=DAY(DATE($B$4,$D$4+1,0)),DATE($B$4,$D$4,1),""),"")</f>
        <v>46266</v>
      </c>
      <c r="B12" s="100" t="str">
        <f>IF(ISNUMBER(A12),CHOOSE(WEEKDAY(A12,2),"må","ti","on","to","fr","lö","sö"),"")</f>
        <v>ti</v>
      </c>
      <c r="C12" s="79"/>
      <c r="D12" s="79"/>
      <c r="E12" s="80"/>
      <c r="F12" s="81" t="str">
        <f>IF(COUNTA(C12:E12,G12:H12)=0,"",IF(I12&lt;&gt;"","",ROUND((ROUND(MOD(D12-C12,1)*1440,6)-E12)/60,10)))</f>
      </c>
      <c r="G12" s="104"/>
      <c r="H12" s="104"/>
      <c r="I12" s="105" t="str">
        <f>IF(COUNTA(C12:E12,G12:H12)=0,"",IF(COUNT(A12,C12:E12)&lt;&gt;4,"Fyll i datum, tider och rast",IF(OR(A12&lt;DATE($B$4,$D$4,1),A12&gt;=DATE($B$4,$D$4+1,1),C12&lt;0,C12&gt;=1,D12&lt;0,D12&gt;=1,E12&lt;0,E12&lt;&gt;INT(E12),E12&gt;ROUND(MOD(D12-C12,1)*1440,6)),"Kontrollera datum, tider och rast","")))</f>
      </c>
    </row>
    <row r="13" ht="30" customHeight="1">
      <c r="A13" s="82" t="n">
        <f>IF(AND(ISNUMBER($B$4),ISNUMBER($D$4),$B$4&gt;=2000,$B$4&lt;=2100,$D$4&gt;=1,$D$4&lt;=12,IFERROR($B$4=INT($B$4),FALSE),IFERROR($D$4=INT($D$4),FALSE)),IF(2&lt;=DAY(DATE($B$4,$D$4+1,0)),DATE($B$4,$D$4,2),""),"")</f>
        <v>46267</v>
      </c>
      <c r="B13" s="101" t="str">
        <f>IF(ISNUMBER(A13),CHOOSE(WEEKDAY(A13,2),"må","ti","on","to","fr","lö","sö"),"")</f>
        <v>on</v>
      </c>
      <c r="C13" s="84"/>
      <c r="D13" s="84"/>
      <c r="E13" s="85"/>
      <c r="F13" s="86" t="str">
        <f>IF(COUNTA(C13:E13,G13:H13)=0,"",IF(I13&lt;&gt;"","",ROUND((ROUND(MOD(D13-C13,1)*1440,6)-E13)/60,10)))</f>
      </c>
      <c r="G13" s="106"/>
      <c r="H13" s="106"/>
      <c r="I13" s="107" t="str">
        <f>IF(COUNTA(C13:E13,G13:H13)=0,"",IF(COUNT(A13,C13:E13)&lt;&gt;4,"Fyll i datum, tider och rast",IF(OR(A13&lt;DATE($B$4,$D$4,1),A13&gt;=DATE($B$4,$D$4+1,1),C13&lt;0,C13&gt;=1,D13&lt;0,D13&gt;=1,E13&lt;0,E13&lt;&gt;INT(E13),E13&gt;ROUND(MOD(D13-C13,1)*1440,6)),"Kontrollera datum, tider och rast","")))</f>
      </c>
    </row>
    <row r="14" ht="30" customHeight="1">
      <c r="A14" s="87" t="n">
        <f>IF(AND(ISNUMBER($B$4),ISNUMBER($D$4),$B$4&gt;=2000,$B$4&lt;=2100,$D$4&gt;=1,$D$4&lt;=12,IFERROR($B$4=INT($B$4),FALSE),IFERROR($D$4=INT($D$4),FALSE)),IF(3&lt;=DAY(DATE($B$4,$D$4+1,0)),DATE($B$4,$D$4,3),""),"")</f>
        <v>46268</v>
      </c>
      <c r="B14" s="102" t="str">
        <f>IF(ISNUMBER(A14),CHOOSE(WEEKDAY(A14,2),"må","ti","on","to","fr","lö","sö"),"")</f>
        <v>to</v>
      </c>
      <c r="C14" s="89"/>
      <c r="D14" s="89"/>
      <c r="E14" s="90"/>
      <c r="F14" s="91" t="str">
        <f>IF(COUNTA(C14:E14,G14:H14)=0,"",IF(I14&lt;&gt;"","",ROUND((ROUND(MOD(D14-C14,1)*1440,6)-E14)/60,10)))</f>
      </c>
      <c r="G14" s="108"/>
      <c r="H14" s="108"/>
      <c r="I14" s="109" t="str">
        <f>IF(COUNTA(C14:E14,G14:H14)=0,"",IF(COUNT(A14,C14:E14)&lt;&gt;4,"Fyll i datum, tider och rast",IF(OR(A14&lt;DATE($B$4,$D$4,1),A14&gt;=DATE($B$4,$D$4+1,1),C14&lt;0,C14&gt;=1,D14&lt;0,D14&gt;=1,E14&lt;0,E14&lt;&gt;INT(E14),E14&gt;ROUND(MOD(D14-C14,1)*1440,6)),"Kontrollera datum, tider och rast","")))</f>
      </c>
    </row>
    <row r="15" ht="30" customHeight="1">
      <c r="A15" s="82" t="n">
        <f>IF(AND(ISNUMBER($B$4),ISNUMBER($D$4),$B$4&gt;=2000,$B$4&lt;=2100,$D$4&gt;=1,$D$4&lt;=12,IFERROR($B$4=INT($B$4),FALSE),IFERROR($D$4=INT($D$4),FALSE)),IF(4&lt;=DAY(DATE($B$4,$D$4+1,0)),DATE($B$4,$D$4,4),""),"")</f>
        <v>46269</v>
      </c>
      <c r="B15" s="101" t="str">
        <f>IF(ISNUMBER(A15),CHOOSE(WEEKDAY(A15,2),"må","ti","on","to","fr","lö","sö"),"")</f>
        <v>fr</v>
      </c>
      <c r="C15" s="84"/>
      <c r="D15" s="84"/>
      <c r="E15" s="85"/>
      <c r="F15" s="86" t="str">
        <f>IF(COUNTA(C15:E15,G15:H15)=0,"",IF(I15&lt;&gt;"","",ROUND((ROUND(MOD(D15-C15,1)*1440,6)-E15)/60,10)))</f>
      </c>
      <c r="G15" s="106"/>
      <c r="H15" s="106"/>
      <c r="I15" s="107" t="str">
        <f>IF(COUNTA(C15:E15,G15:H15)=0,"",IF(COUNT(A15,C15:E15)&lt;&gt;4,"Fyll i datum, tider och rast",IF(OR(A15&lt;DATE($B$4,$D$4,1),A15&gt;=DATE($B$4,$D$4+1,1),C15&lt;0,C15&gt;=1,D15&lt;0,D15&gt;=1,E15&lt;0,E15&lt;&gt;INT(E15),E15&gt;ROUND(MOD(D15-C15,1)*1440,6)),"Kontrollera datum, tider och rast","")))</f>
      </c>
    </row>
    <row r="16" ht="30" customHeight="1">
      <c r="A16" s="87" t="n">
        <f>IF(AND(ISNUMBER($B$4),ISNUMBER($D$4),$B$4&gt;=2000,$B$4&lt;=2100,$D$4&gt;=1,$D$4&lt;=12,IFERROR($B$4=INT($B$4),FALSE),IFERROR($D$4=INT($D$4),FALSE)),IF(5&lt;=DAY(DATE($B$4,$D$4+1,0)),DATE($B$4,$D$4,5),""),"")</f>
        <v>46270</v>
      </c>
      <c r="B16" s="102" t="str">
        <f>IF(ISNUMBER(A16),CHOOSE(WEEKDAY(A16,2),"må","ti","on","to","fr","lö","sö"),"")</f>
        <v>lö</v>
      </c>
      <c r="C16" s="89"/>
      <c r="D16" s="89"/>
      <c r="E16" s="90"/>
      <c r="F16" s="91" t="str">
        <f>IF(COUNTA(C16:E16,G16:H16)=0,"",IF(I16&lt;&gt;"","",ROUND((ROUND(MOD(D16-C16,1)*1440,6)-E16)/60,10)))</f>
      </c>
      <c r="G16" s="108"/>
      <c r="H16" s="108"/>
      <c r="I16" s="109" t="str">
        <f>IF(COUNTA(C16:E16,G16:H16)=0,"",IF(COUNT(A16,C16:E16)&lt;&gt;4,"Fyll i datum, tider och rast",IF(OR(A16&lt;DATE($B$4,$D$4,1),A16&gt;=DATE($B$4,$D$4+1,1),C16&lt;0,C16&gt;=1,D16&lt;0,D16&gt;=1,E16&lt;0,E16&lt;&gt;INT(E16),E16&gt;ROUND(MOD(D16-C16,1)*1440,6)),"Kontrollera datum, tider och rast","")))</f>
      </c>
    </row>
    <row r="17" ht="30" customHeight="1">
      <c r="A17" s="82" t="n">
        <f>IF(AND(ISNUMBER($B$4),ISNUMBER($D$4),$B$4&gt;=2000,$B$4&lt;=2100,$D$4&gt;=1,$D$4&lt;=12,IFERROR($B$4=INT($B$4),FALSE),IFERROR($D$4=INT($D$4),FALSE)),IF(6&lt;=DAY(DATE($B$4,$D$4+1,0)),DATE($B$4,$D$4,6),""),"")</f>
        <v>46271</v>
      </c>
      <c r="B17" s="101" t="str">
        <f>IF(ISNUMBER(A17),CHOOSE(WEEKDAY(A17,2),"må","ti","on","to","fr","lö","sö"),"")</f>
        <v>sö</v>
      </c>
      <c r="C17" s="84"/>
      <c r="D17" s="84"/>
      <c r="E17" s="85"/>
      <c r="F17" s="86" t="str">
        <f>IF(COUNTA(C17:E17,G17:H17)=0,"",IF(I17&lt;&gt;"","",ROUND((ROUND(MOD(D17-C17,1)*1440,6)-E17)/60,10)))</f>
      </c>
      <c r="G17" s="106"/>
      <c r="H17" s="106"/>
      <c r="I17" s="107" t="str">
        <f>IF(COUNTA(C17:E17,G17:H17)=0,"",IF(COUNT(A17,C17:E17)&lt;&gt;4,"Fyll i datum, tider och rast",IF(OR(A17&lt;DATE($B$4,$D$4,1),A17&gt;=DATE($B$4,$D$4+1,1),C17&lt;0,C17&gt;=1,D17&lt;0,D17&gt;=1,E17&lt;0,E17&lt;&gt;INT(E17),E17&gt;ROUND(MOD(D17-C17,1)*1440,6)),"Kontrollera datum, tider och rast","")))</f>
      </c>
    </row>
    <row r="18" ht="30" customHeight="1">
      <c r="A18" s="87" t="n">
        <f>IF(AND(ISNUMBER($B$4),ISNUMBER($D$4),$B$4&gt;=2000,$B$4&lt;=2100,$D$4&gt;=1,$D$4&lt;=12,IFERROR($B$4=INT($B$4),FALSE),IFERROR($D$4=INT($D$4),FALSE)),IF(7&lt;=DAY(DATE($B$4,$D$4+1,0)),DATE($B$4,$D$4,7),""),"")</f>
        <v>46272</v>
      </c>
      <c r="B18" s="102" t="str">
        <f>IF(ISNUMBER(A18),CHOOSE(WEEKDAY(A18,2),"må","ti","on","to","fr","lö","sö"),"")</f>
        <v>må</v>
      </c>
      <c r="C18" s="89"/>
      <c r="D18" s="89"/>
      <c r="E18" s="90"/>
      <c r="F18" s="91" t="str">
        <f>IF(COUNTA(C18:E18,G18:H18)=0,"",IF(I18&lt;&gt;"","",ROUND((ROUND(MOD(D18-C18,1)*1440,6)-E18)/60,10)))</f>
      </c>
      <c r="G18" s="108"/>
      <c r="H18" s="108"/>
      <c r="I18" s="109" t="str">
        <f>IF(COUNTA(C18:E18,G18:H18)=0,"",IF(COUNT(A18,C18:E18)&lt;&gt;4,"Fyll i datum, tider och rast",IF(OR(A18&lt;DATE($B$4,$D$4,1),A18&gt;=DATE($B$4,$D$4+1,1),C18&lt;0,C18&gt;=1,D18&lt;0,D18&gt;=1,E18&lt;0,E18&lt;&gt;INT(E18),E18&gt;ROUND(MOD(D18-C18,1)*1440,6)),"Kontrollera datum, tider och rast","")))</f>
      </c>
    </row>
    <row r="19" ht="30" customHeight="1">
      <c r="A19" s="82" t="n">
        <f>IF(AND(ISNUMBER($B$4),ISNUMBER($D$4),$B$4&gt;=2000,$B$4&lt;=2100,$D$4&gt;=1,$D$4&lt;=12,IFERROR($B$4=INT($B$4),FALSE),IFERROR($D$4=INT($D$4),FALSE)),IF(8&lt;=DAY(DATE($B$4,$D$4+1,0)),DATE($B$4,$D$4,8),""),"")</f>
        <v>46273</v>
      </c>
      <c r="B19" s="101" t="str">
        <f>IF(ISNUMBER(A19),CHOOSE(WEEKDAY(A19,2),"må","ti","on","to","fr","lö","sö"),"")</f>
        <v>ti</v>
      </c>
      <c r="C19" s="84"/>
      <c r="D19" s="84"/>
      <c r="E19" s="85"/>
      <c r="F19" s="86" t="str">
        <f>IF(COUNTA(C19:E19,G19:H19)=0,"",IF(I19&lt;&gt;"","",ROUND((ROUND(MOD(D19-C19,1)*1440,6)-E19)/60,10)))</f>
      </c>
      <c r="G19" s="106"/>
      <c r="H19" s="106"/>
      <c r="I19" s="107" t="str">
        <f>IF(COUNTA(C19:E19,G19:H19)=0,"",IF(COUNT(A19,C19:E19)&lt;&gt;4,"Fyll i datum, tider och rast",IF(OR(A19&lt;DATE($B$4,$D$4,1),A19&gt;=DATE($B$4,$D$4+1,1),C19&lt;0,C19&gt;=1,D19&lt;0,D19&gt;=1,E19&lt;0,E19&lt;&gt;INT(E19),E19&gt;ROUND(MOD(D19-C19,1)*1440,6)),"Kontrollera datum, tider och rast","")))</f>
      </c>
    </row>
    <row r="20" ht="30" customHeight="1">
      <c r="A20" s="87" t="n">
        <f>IF(AND(ISNUMBER($B$4),ISNUMBER($D$4),$B$4&gt;=2000,$B$4&lt;=2100,$D$4&gt;=1,$D$4&lt;=12,IFERROR($B$4=INT($B$4),FALSE),IFERROR($D$4=INT($D$4),FALSE)),IF(9&lt;=DAY(DATE($B$4,$D$4+1,0)),DATE($B$4,$D$4,9),""),"")</f>
        <v>46274</v>
      </c>
      <c r="B20" s="102" t="str">
        <f>IF(ISNUMBER(A20),CHOOSE(WEEKDAY(A20,2),"må","ti","on","to","fr","lö","sö"),"")</f>
        <v>on</v>
      </c>
      <c r="C20" s="89"/>
      <c r="D20" s="89"/>
      <c r="E20" s="90"/>
      <c r="F20" s="91" t="str">
        <f>IF(COUNTA(C20:E20,G20:H20)=0,"",IF(I20&lt;&gt;"","",ROUND((ROUND(MOD(D20-C20,1)*1440,6)-E20)/60,10)))</f>
      </c>
      <c r="G20" s="108"/>
      <c r="H20" s="108"/>
      <c r="I20" s="109" t="str">
        <f>IF(COUNTA(C20:E20,G20:H20)=0,"",IF(COUNT(A20,C20:E20)&lt;&gt;4,"Fyll i datum, tider och rast",IF(OR(A20&lt;DATE($B$4,$D$4,1),A20&gt;=DATE($B$4,$D$4+1,1),C20&lt;0,C20&gt;=1,D20&lt;0,D20&gt;=1,E20&lt;0,E20&lt;&gt;INT(E20),E20&gt;ROUND(MOD(D20-C20,1)*1440,6)),"Kontrollera datum, tider och rast","")))</f>
      </c>
    </row>
    <row r="21" ht="30" customHeight="1">
      <c r="A21" s="82" t="n">
        <f>IF(AND(ISNUMBER($B$4),ISNUMBER($D$4),$B$4&gt;=2000,$B$4&lt;=2100,$D$4&gt;=1,$D$4&lt;=12,IFERROR($B$4=INT($B$4),FALSE),IFERROR($D$4=INT($D$4),FALSE)),IF(10&lt;=DAY(DATE($B$4,$D$4+1,0)),DATE($B$4,$D$4,10),""),"")</f>
        <v>46275</v>
      </c>
      <c r="B21" s="101" t="str">
        <f>IF(ISNUMBER(A21),CHOOSE(WEEKDAY(A21,2),"må","ti","on","to","fr","lö","sö"),"")</f>
        <v>to</v>
      </c>
      <c r="C21" s="84"/>
      <c r="D21" s="84"/>
      <c r="E21" s="85"/>
      <c r="F21" s="86" t="str">
        <f>IF(COUNTA(C21:E21,G21:H21)=0,"",IF(I21&lt;&gt;"","",ROUND((ROUND(MOD(D21-C21,1)*1440,6)-E21)/60,10)))</f>
      </c>
      <c r="G21" s="106"/>
      <c r="H21" s="106"/>
      <c r="I21" s="107" t="str">
        <f>IF(COUNTA(C21:E21,G21:H21)=0,"",IF(COUNT(A21,C21:E21)&lt;&gt;4,"Fyll i datum, tider och rast",IF(OR(A21&lt;DATE($B$4,$D$4,1),A21&gt;=DATE($B$4,$D$4+1,1),C21&lt;0,C21&gt;=1,D21&lt;0,D21&gt;=1,E21&lt;0,E21&lt;&gt;INT(E21),E21&gt;ROUND(MOD(D21-C21,1)*1440,6)),"Kontrollera datum, tider och rast","")))</f>
      </c>
    </row>
    <row r="22" ht="30" customHeight="1">
      <c r="A22" s="87" t="n">
        <f>IF(AND(ISNUMBER($B$4),ISNUMBER($D$4),$B$4&gt;=2000,$B$4&lt;=2100,$D$4&gt;=1,$D$4&lt;=12,IFERROR($B$4=INT($B$4),FALSE),IFERROR($D$4=INT($D$4),FALSE)),IF(11&lt;=DAY(DATE($B$4,$D$4+1,0)),DATE($B$4,$D$4,11),""),"")</f>
        <v>46276</v>
      </c>
      <c r="B22" s="102" t="str">
        <f>IF(ISNUMBER(A22),CHOOSE(WEEKDAY(A22,2),"må","ti","on","to","fr","lö","sö"),"")</f>
        <v>fr</v>
      </c>
      <c r="C22" s="89"/>
      <c r="D22" s="89"/>
      <c r="E22" s="90"/>
      <c r="F22" s="91" t="str">
        <f>IF(COUNTA(C22:E22,G22:H22)=0,"",IF(I22&lt;&gt;"","",ROUND((ROUND(MOD(D22-C22,1)*1440,6)-E22)/60,10)))</f>
      </c>
      <c r="G22" s="108"/>
      <c r="H22" s="108"/>
      <c r="I22" s="109" t="str">
        <f>IF(COUNTA(C22:E22,G22:H22)=0,"",IF(COUNT(A22,C22:E22)&lt;&gt;4,"Fyll i datum, tider och rast",IF(OR(A22&lt;DATE($B$4,$D$4,1),A22&gt;=DATE($B$4,$D$4+1,1),C22&lt;0,C22&gt;=1,D22&lt;0,D22&gt;=1,E22&lt;0,E22&lt;&gt;INT(E22),E22&gt;ROUND(MOD(D22-C22,1)*1440,6)),"Kontrollera datum, tider och rast","")))</f>
      </c>
    </row>
    <row r="23" ht="30" customHeight="1">
      <c r="A23" s="82" t="n">
        <f>IF(AND(ISNUMBER($B$4),ISNUMBER($D$4),$B$4&gt;=2000,$B$4&lt;=2100,$D$4&gt;=1,$D$4&lt;=12,IFERROR($B$4=INT($B$4),FALSE),IFERROR($D$4=INT($D$4),FALSE)),IF(12&lt;=DAY(DATE($B$4,$D$4+1,0)),DATE($B$4,$D$4,12),""),"")</f>
        <v>46277</v>
      </c>
      <c r="B23" s="101" t="str">
        <f>IF(ISNUMBER(A23),CHOOSE(WEEKDAY(A23,2),"må","ti","on","to","fr","lö","sö"),"")</f>
        <v>lö</v>
      </c>
      <c r="C23" s="84"/>
      <c r="D23" s="84"/>
      <c r="E23" s="85"/>
      <c r="F23" s="86" t="str">
        <f>IF(COUNTA(C23:E23,G23:H23)=0,"",IF(I23&lt;&gt;"","",ROUND((ROUND(MOD(D23-C23,1)*1440,6)-E23)/60,10)))</f>
      </c>
      <c r="G23" s="106"/>
      <c r="H23" s="106"/>
      <c r="I23" s="107" t="str">
        <f>IF(COUNTA(C23:E23,G23:H23)=0,"",IF(COUNT(A23,C23:E23)&lt;&gt;4,"Fyll i datum, tider och rast",IF(OR(A23&lt;DATE($B$4,$D$4,1),A23&gt;=DATE($B$4,$D$4+1,1),C23&lt;0,C23&gt;=1,D23&lt;0,D23&gt;=1,E23&lt;0,E23&lt;&gt;INT(E23),E23&gt;ROUND(MOD(D23-C23,1)*1440,6)),"Kontrollera datum, tider och rast","")))</f>
      </c>
    </row>
    <row r="24" ht="30" customHeight="1">
      <c r="A24" s="87" t="n">
        <f>IF(AND(ISNUMBER($B$4),ISNUMBER($D$4),$B$4&gt;=2000,$B$4&lt;=2100,$D$4&gt;=1,$D$4&lt;=12,IFERROR($B$4=INT($B$4),FALSE),IFERROR($D$4=INT($D$4),FALSE)),IF(13&lt;=DAY(DATE($B$4,$D$4+1,0)),DATE($B$4,$D$4,13),""),"")</f>
        <v>46278</v>
      </c>
      <c r="B24" s="102" t="str">
        <f>IF(ISNUMBER(A24),CHOOSE(WEEKDAY(A24,2),"må","ti","on","to","fr","lö","sö"),"")</f>
        <v>sö</v>
      </c>
      <c r="C24" s="89"/>
      <c r="D24" s="89"/>
      <c r="E24" s="90"/>
      <c r="F24" s="91" t="str">
        <f>IF(COUNTA(C24:E24,G24:H24)=0,"",IF(I24&lt;&gt;"","",ROUND((ROUND(MOD(D24-C24,1)*1440,6)-E24)/60,10)))</f>
      </c>
      <c r="G24" s="108"/>
      <c r="H24" s="108"/>
      <c r="I24" s="109" t="str">
        <f>IF(COUNTA(C24:E24,G24:H24)=0,"",IF(COUNT(A24,C24:E24)&lt;&gt;4,"Fyll i datum, tider och rast",IF(OR(A24&lt;DATE($B$4,$D$4,1),A24&gt;=DATE($B$4,$D$4+1,1),C24&lt;0,C24&gt;=1,D24&lt;0,D24&gt;=1,E24&lt;0,E24&lt;&gt;INT(E24),E24&gt;ROUND(MOD(D24-C24,1)*1440,6)),"Kontrollera datum, tider och rast","")))</f>
      </c>
    </row>
    <row r="25" ht="30" customHeight="1">
      <c r="A25" s="82" t="n">
        <f>IF(AND(ISNUMBER($B$4),ISNUMBER($D$4),$B$4&gt;=2000,$B$4&lt;=2100,$D$4&gt;=1,$D$4&lt;=12,IFERROR($B$4=INT($B$4),FALSE),IFERROR($D$4=INT($D$4),FALSE)),IF(14&lt;=DAY(DATE($B$4,$D$4+1,0)),DATE($B$4,$D$4,14),""),"")</f>
        <v>46279</v>
      </c>
      <c r="B25" s="101" t="str">
        <f>IF(ISNUMBER(A25),CHOOSE(WEEKDAY(A25,2),"må","ti","on","to","fr","lö","sö"),"")</f>
        <v>må</v>
      </c>
      <c r="C25" s="84"/>
      <c r="D25" s="84"/>
      <c r="E25" s="85"/>
      <c r="F25" s="86" t="str">
        <f>IF(COUNTA(C25:E25,G25:H25)=0,"",IF(I25&lt;&gt;"","",ROUND((ROUND(MOD(D25-C25,1)*1440,6)-E25)/60,10)))</f>
      </c>
      <c r="G25" s="106"/>
      <c r="H25" s="106"/>
      <c r="I25" s="107" t="str">
        <f>IF(COUNTA(C25:E25,G25:H25)=0,"",IF(COUNT(A25,C25:E25)&lt;&gt;4,"Fyll i datum, tider och rast",IF(OR(A25&lt;DATE($B$4,$D$4,1),A25&gt;=DATE($B$4,$D$4+1,1),C25&lt;0,C25&gt;=1,D25&lt;0,D25&gt;=1,E25&lt;0,E25&lt;&gt;INT(E25),E25&gt;ROUND(MOD(D25-C25,1)*1440,6)),"Kontrollera datum, tider och rast","")))</f>
      </c>
    </row>
    <row r="26" ht="30" customHeight="1">
      <c r="A26" s="87" t="n">
        <f>IF(AND(ISNUMBER($B$4),ISNUMBER($D$4),$B$4&gt;=2000,$B$4&lt;=2100,$D$4&gt;=1,$D$4&lt;=12,IFERROR($B$4=INT($B$4),FALSE),IFERROR($D$4=INT($D$4),FALSE)),IF(15&lt;=DAY(DATE($B$4,$D$4+1,0)),DATE($B$4,$D$4,15),""),"")</f>
        <v>46280</v>
      </c>
      <c r="B26" s="102" t="str">
        <f>IF(ISNUMBER(A26),CHOOSE(WEEKDAY(A26,2),"må","ti","on","to","fr","lö","sö"),"")</f>
        <v>ti</v>
      </c>
      <c r="C26" s="89"/>
      <c r="D26" s="89"/>
      <c r="E26" s="90"/>
      <c r="F26" s="91" t="str">
        <f>IF(COUNTA(C26:E26,G26:H26)=0,"",IF(I26&lt;&gt;"","",ROUND((ROUND(MOD(D26-C26,1)*1440,6)-E26)/60,10)))</f>
      </c>
      <c r="G26" s="108"/>
      <c r="H26" s="108"/>
      <c r="I26" s="109" t="str">
        <f>IF(COUNTA(C26:E26,G26:H26)=0,"",IF(COUNT(A26,C26:E26)&lt;&gt;4,"Fyll i datum, tider och rast",IF(OR(A26&lt;DATE($B$4,$D$4,1),A26&gt;=DATE($B$4,$D$4+1,1),C26&lt;0,C26&gt;=1,D26&lt;0,D26&gt;=1,E26&lt;0,E26&lt;&gt;INT(E26),E26&gt;ROUND(MOD(D26-C26,1)*1440,6)),"Kontrollera datum, tider och rast","")))</f>
      </c>
    </row>
    <row r="27" ht="30" customHeight="1">
      <c r="A27" s="82" t="n">
        <f>IF(AND(ISNUMBER($B$4),ISNUMBER($D$4),$B$4&gt;=2000,$B$4&lt;=2100,$D$4&gt;=1,$D$4&lt;=12,IFERROR($B$4=INT($B$4),FALSE),IFERROR($D$4=INT($D$4),FALSE)),IF(16&lt;=DAY(DATE($B$4,$D$4+1,0)),DATE($B$4,$D$4,16),""),"")</f>
        <v>46281</v>
      </c>
      <c r="B27" s="101" t="str">
        <f>IF(ISNUMBER(A27),CHOOSE(WEEKDAY(A27,2),"må","ti","on","to","fr","lö","sö"),"")</f>
        <v>on</v>
      </c>
      <c r="C27" s="84"/>
      <c r="D27" s="84"/>
      <c r="E27" s="85"/>
      <c r="F27" s="86" t="str">
        <f>IF(COUNTA(C27:E27,G27:H27)=0,"",IF(I27&lt;&gt;"","",ROUND((ROUND(MOD(D27-C27,1)*1440,6)-E27)/60,10)))</f>
      </c>
      <c r="G27" s="106"/>
      <c r="H27" s="106"/>
      <c r="I27" s="107" t="str">
        <f>IF(COUNTA(C27:E27,G27:H27)=0,"",IF(COUNT(A27,C27:E27)&lt;&gt;4,"Fyll i datum, tider och rast",IF(OR(A27&lt;DATE($B$4,$D$4,1),A27&gt;=DATE($B$4,$D$4+1,1),C27&lt;0,C27&gt;=1,D27&lt;0,D27&gt;=1,E27&lt;0,E27&lt;&gt;INT(E27),E27&gt;ROUND(MOD(D27-C27,1)*1440,6)),"Kontrollera datum, tider och rast","")))</f>
      </c>
    </row>
    <row r="28" ht="30" customHeight="1">
      <c r="A28" s="87" t="n">
        <f>IF(AND(ISNUMBER($B$4),ISNUMBER($D$4),$B$4&gt;=2000,$B$4&lt;=2100,$D$4&gt;=1,$D$4&lt;=12,IFERROR($B$4=INT($B$4),FALSE),IFERROR($D$4=INT($D$4),FALSE)),IF(17&lt;=DAY(DATE($B$4,$D$4+1,0)),DATE($B$4,$D$4,17),""),"")</f>
        <v>46282</v>
      </c>
      <c r="B28" s="102" t="str">
        <f>IF(ISNUMBER(A28),CHOOSE(WEEKDAY(A28,2),"må","ti","on","to","fr","lö","sö"),"")</f>
        <v>to</v>
      </c>
      <c r="C28" s="89"/>
      <c r="D28" s="89"/>
      <c r="E28" s="90"/>
      <c r="F28" s="91" t="str">
        <f>IF(COUNTA(C28:E28,G28:H28)=0,"",IF(I28&lt;&gt;"","",ROUND((ROUND(MOD(D28-C28,1)*1440,6)-E28)/60,10)))</f>
      </c>
      <c r="G28" s="108"/>
      <c r="H28" s="108"/>
      <c r="I28" s="109" t="str">
        <f>IF(COUNTA(C28:E28,G28:H28)=0,"",IF(COUNT(A28,C28:E28)&lt;&gt;4,"Fyll i datum, tider och rast",IF(OR(A28&lt;DATE($B$4,$D$4,1),A28&gt;=DATE($B$4,$D$4+1,1),C28&lt;0,C28&gt;=1,D28&lt;0,D28&gt;=1,E28&lt;0,E28&lt;&gt;INT(E28),E28&gt;ROUND(MOD(D28-C28,1)*1440,6)),"Kontrollera datum, tider och rast","")))</f>
      </c>
    </row>
    <row r="29" ht="30" customHeight="1">
      <c r="A29" s="82" t="n">
        <f>IF(AND(ISNUMBER($B$4),ISNUMBER($D$4),$B$4&gt;=2000,$B$4&lt;=2100,$D$4&gt;=1,$D$4&lt;=12,IFERROR($B$4=INT($B$4),FALSE),IFERROR($D$4=INT($D$4),FALSE)),IF(18&lt;=DAY(DATE($B$4,$D$4+1,0)),DATE($B$4,$D$4,18),""),"")</f>
        <v>46283</v>
      </c>
      <c r="B29" s="101" t="str">
        <f>IF(ISNUMBER(A29),CHOOSE(WEEKDAY(A29,2),"må","ti","on","to","fr","lö","sö"),"")</f>
        <v>fr</v>
      </c>
      <c r="C29" s="84"/>
      <c r="D29" s="84"/>
      <c r="E29" s="85"/>
      <c r="F29" s="86" t="str">
        <f>IF(COUNTA(C29:E29,G29:H29)=0,"",IF(I29&lt;&gt;"","",ROUND((ROUND(MOD(D29-C29,1)*1440,6)-E29)/60,10)))</f>
      </c>
      <c r="G29" s="106"/>
      <c r="H29" s="106"/>
      <c r="I29" s="107" t="str">
        <f>IF(COUNTA(C29:E29,G29:H29)=0,"",IF(COUNT(A29,C29:E29)&lt;&gt;4,"Fyll i datum, tider och rast",IF(OR(A29&lt;DATE($B$4,$D$4,1),A29&gt;=DATE($B$4,$D$4+1,1),C29&lt;0,C29&gt;=1,D29&lt;0,D29&gt;=1,E29&lt;0,E29&lt;&gt;INT(E29),E29&gt;ROUND(MOD(D29-C29,1)*1440,6)),"Kontrollera datum, tider och rast","")))</f>
      </c>
    </row>
    <row r="30" ht="30" customHeight="1">
      <c r="A30" s="87" t="n">
        <f>IF(AND(ISNUMBER($B$4),ISNUMBER($D$4),$B$4&gt;=2000,$B$4&lt;=2100,$D$4&gt;=1,$D$4&lt;=12,IFERROR($B$4=INT($B$4),FALSE),IFERROR($D$4=INT($D$4),FALSE)),IF(19&lt;=DAY(DATE($B$4,$D$4+1,0)),DATE($B$4,$D$4,19),""),"")</f>
        <v>46284</v>
      </c>
      <c r="B30" s="102" t="str">
        <f>IF(ISNUMBER(A30),CHOOSE(WEEKDAY(A30,2),"må","ti","on","to","fr","lö","sö"),"")</f>
        <v>lö</v>
      </c>
      <c r="C30" s="89"/>
      <c r="D30" s="89"/>
      <c r="E30" s="90"/>
      <c r="F30" s="91" t="str">
        <f>IF(COUNTA(C30:E30,G30:H30)=0,"",IF(I30&lt;&gt;"","",ROUND((ROUND(MOD(D30-C30,1)*1440,6)-E30)/60,10)))</f>
      </c>
      <c r="G30" s="108"/>
      <c r="H30" s="108"/>
      <c r="I30" s="109" t="str">
        <f>IF(COUNTA(C30:E30,G30:H30)=0,"",IF(COUNT(A30,C30:E30)&lt;&gt;4,"Fyll i datum, tider och rast",IF(OR(A30&lt;DATE($B$4,$D$4,1),A30&gt;=DATE($B$4,$D$4+1,1),C30&lt;0,C30&gt;=1,D30&lt;0,D30&gt;=1,E30&lt;0,E30&lt;&gt;INT(E30),E30&gt;ROUND(MOD(D30-C30,1)*1440,6)),"Kontrollera datum, tider och rast","")))</f>
      </c>
    </row>
    <row r="31" ht="30" customHeight="1">
      <c r="A31" s="82" t="n">
        <f>IF(AND(ISNUMBER($B$4),ISNUMBER($D$4),$B$4&gt;=2000,$B$4&lt;=2100,$D$4&gt;=1,$D$4&lt;=12,IFERROR($B$4=INT($B$4),FALSE),IFERROR($D$4=INT($D$4),FALSE)),IF(20&lt;=DAY(DATE($B$4,$D$4+1,0)),DATE($B$4,$D$4,20),""),"")</f>
        <v>46285</v>
      </c>
      <c r="B31" s="101" t="str">
        <f>IF(ISNUMBER(A31),CHOOSE(WEEKDAY(A31,2),"må","ti","on","to","fr","lö","sö"),"")</f>
        <v>sö</v>
      </c>
      <c r="C31" s="84"/>
      <c r="D31" s="84"/>
      <c r="E31" s="85"/>
      <c r="F31" s="86" t="str">
        <f>IF(COUNTA(C31:E31,G31:H31)=0,"",IF(I31&lt;&gt;"","",ROUND((ROUND(MOD(D31-C31,1)*1440,6)-E31)/60,10)))</f>
      </c>
      <c r="G31" s="106"/>
      <c r="H31" s="106"/>
      <c r="I31" s="107" t="str">
        <f>IF(COUNTA(C31:E31,G31:H31)=0,"",IF(COUNT(A31,C31:E31)&lt;&gt;4,"Fyll i datum, tider och rast",IF(OR(A31&lt;DATE($B$4,$D$4,1),A31&gt;=DATE($B$4,$D$4+1,1),C31&lt;0,C31&gt;=1,D31&lt;0,D31&gt;=1,E31&lt;0,E31&lt;&gt;INT(E31),E31&gt;ROUND(MOD(D31-C31,1)*1440,6)),"Kontrollera datum, tider och rast","")))</f>
      </c>
    </row>
    <row r="32" ht="30" customHeight="1">
      <c r="A32" s="87" t="n">
        <f>IF(AND(ISNUMBER($B$4),ISNUMBER($D$4),$B$4&gt;=2000,$B$4&lt;=2100,$D$4&gt;=1,$D$4&lt;=12,IFERROR($B$4=INT($B$4),FALSE),IFERROR($D$4=INT($D$4),FALSE)),IF(21&lt;=DAY(DATE($B$4,$D$4+1,0)),DATE($B$4,$D$4,21),""),"")</f>
        <v>46286</v>
      </c>
      <c r="B32" s="102" t="str">
        <f>IF(ISNUMBER(A32),CHOOSE(WEEKDAY(A32,2),"må","ti","on","to","fr","lö","sö"),"")</f>
        <v>må</v>
      </c>
      <c r="C32" s="89"/>
      <c r="D32" s="89"/>
      <c r="E32" s="90"/>
      <c r="F32" s="91" t="str">
        <f>IF(COUNTA(C32:E32,G32:H32)=0,"",IF(I32&lt;&gt;"","",ROUND((ROUND(MOD(D32-C32,1)*1440,6)-E32)/60,10)))</f>
      </c>
      <c r="G32" s="108"/>
      <c r="H32" s="108"/>
      <c r="I32" s="109" t="str">
        <f>IF(COUNTA(C32:E32,G32:H32)=0,"",IF(COUNT(A32,C32:E32)&lt;&gt;4,"Fyll i datum, tider och rast",IF(OR(A32&lt;DATE($B$4,$D$4,1),A32&gt;=DATE($B$4,$D$4+1,1),C32&lt;0,C32&gt;=1,D32&lt;0,D32&gt;=1,E32&lt;0,E32&lt;&gt;INT(E32),E32&gt;ROUND(MOD(D32-C32,1)*1440,6)),"Kontrollera datum, tider och rast","")))</f>
      </c>
    </row>
    <row r="33" ht="30" customHeight="1">
      <c r="A33" s="82" t="n">
        <f>IF(AND(ISNUMBER($B$4),ISNUMBER($D$4),$B$4&gt;=2000,$B$4&lt;=2100,$D$4&gt;=1,$D$4&lt;=12,IFERROR($B$4=INT($B$4),FALSE),IFERROR($D$4=INT($D$4),FALSE)),IF(22&lt;=DAY(DATE($B$4,$D$4+1,0)),DATE($B$4,$D$4,22),""),"")</f>
        <v>46287</v>
      </c>
      <c r="B33" s="101" t="str">
        <f>IF(ISNUMBER(A33),CHOOSE(WEEKDAY(A33,2),"må","ti","on","to","fr","lö","sö"),"")</f>
        <v>ti</v>
      </c>
      <c r="C33" s="84"/>
      <c r="D33" s="84"/>
      <c r="E33" s="85"/>
      <c r="F33" s="86" t="str">
        <f>IF(COUNTA(C33:E33,G33:H33)=0,"",IF(I33&lt;&gt;"","",ROUND((ROUND(MOD(D33-C33,1)*1440,6)-E33)/60,10)))</f>
      </c>
      <c r="G33" s="106"/>
      <c r="H33" s="106"/>
      <c r="I33" s="107" t="str">
        <f>IF(COUNTA(C33:E33,G33:H33)=0,"",IF(COUNT(A33,C33:E33)&lt;&gt;4,"Fyll i datum, tider och rast",IF(OR(A33&lt;DATE($B$4,$D$4,1),A33&gt;=DATE($B$4,$D$4+1,1),C33&lt;0,C33&gt;=1,D33&lt;0,D33&gt;=1,E33&lt;0,E33&lt;&gt;INT(E33),E33&gt;ROUND(MOD(D33-C33,1)*1440,6)),"Kontrollera datum, tider och rast","")))</f>
      </c>
    </row>
    <row r="34" ht="30" customHeight="1">
      <c r="A34" s="87" t="n">
        <f>IF(AND(ISNUMBER($B$4),ISNUMBER($D$4),$B$4&gt;=2000,$B$4&lt;=2100,$D$4&gt;=1,$D$4&lt;=12,IFERROR($B$4=INT($B$4),FALSE),IFERROR($D$4=INT($D$4),FALSE)),IF(23&lt;=DAY(DATE($B$4,$D$4+1,0)),DATE($B$4,$D$4,23),""),"")</f>
        <v>46288</v>
      </c>
      <c r="B34" s="102" t="str">
        <f>IF(ISNUMBER(A34),CHOOSE(WEEKDAY(A34,2),"må","ti","on","to","fr","lö","sö"),"")</f>
        <v>on</v>
      </c>
      <c r="C34" s="89"/>
      <c r="D34" s="89"/>
      <c r="E34" s="90"/>
      <c r="F34" s="91" t="str">
        <f>IF(COUNTA(C34:E34,G34:H34)=0,"",IF(I34&lt;&gt;"","",ROUND((ROUND(MOD(D34-C34,1)*1440,6)-E34)/60,10)))</f>
      </c>
      <c r="G34" s="108"/>
      <c r="H34" s="108"/>
      <c r="I34" s="109" t="str">
        <f>IF(COUNTA(C34:E34,G34:H34)=0,"",IF(COUNT(A34,C34:E34)&lt;&gt;4,"Fyll i datum, tider och rast",IF(OR(A34&lt;DATE($B$4,$D$4,1),A34&gt;=DATE($B$4,$D$4+1,1),C34&lt;0,C34&gt;=1,D34&lt;0,D34&gt;=1,E34&lt;0,E34&lt;&gt;INT(E34),E34&gt;ROUND(MOD(D34-C34,1)*1440,6)),"Kontrollera datum, tider och rast","")))</f>
      </c>
    </row>
    <row r="35" ht="30" customHeight="1">
      <c r="A35" s="82" t="n">
        <f>IF(AND(ISNUMBER($B$4),ISNUMBER($D$4),$B$4&gt;=2000,$B$4&lt;=2100,$D$4&gt;=1,$D$4&lt;=12,IFERROR($B$4=INT($B$4),FALSE),IFERROR($D$4=INT($D$4),FALSE)),IF(24&lt;=DAY(DATE($B$4,$D$4+1,0)),DATE($B$4,$D$4,24),""),"")</f>
        <v>46289</v>
      </c>
      <c r="B35" s="101" t="str">
        <f>IF(ISNUMBER(A35),CHOOSE(WEEKDAY(A35,2),"må","ti","on","to","fr","lö","sö"),"")</f>
        <v>to</v>
      </c>
      <c r="C35" s="84"/>
      <c r="D35" s="84"/>
      <c r="E35" s="85"/>
      <c r="F35" s="86" t="str">
        <f>IF(COUNTA(C35:E35,G35:H35)=0,"",IF(I35&lt;&gt;"","",ROUND((ROUND(MOD(D35-C35,1)*1440,6)-E35)/60,10)))</f>
      </c>
      <c r="G35" s="106"/>
      <c r="H35" s="106"/>
      <c r="I35" s="107" t="str">
        <f>IF(COUNTA(C35:E35,G35:H35)=0,"",IF(COUNT(A35,C35:E35)&lt;&gt;4,"Fyll i datum, tider och rast",IF(OR(A35&lt;DATE($B$4,$D$4,1),A35&gt;=DATE($B$4,$D$4+1,1),C35&lt;0,C35&gt;=1,D35&lt;0,D35&gt;=1,E35&lt;0,E35&lt;&gt;INT(E35),E35&gt;ROUND(MOD(D35-C35,1)*1440,6)),"Kontrollera datum, tider och rast","")))</f>
      </c>
    </row>
    <row r="36" ht="30" customHeight="1">
      <c r="A36" s="87" t="n">
        <f>IF(AND(ISNUMBER($B$4),ISNUMBER($D$4),$B$4&gt;=2000,$B$4&lt;=2100,$D$4&gt;=1,$D$4&lt;=12,IFERROR($B$4=INT($B$4),FALSE),IFERROR($D$4=INT($D$4),FALSE)),IF(25&lt;=DAY(DATE($B$4,$D$4+1,0)),DATE($B$4,$D$4,25),""),"")</f>
        <v>46290</v>
      </c>
      <c r="B36" s="102" t="str">
        <f>IF(ISNUMBER(A36),CHOOSE(WEEKDAY(A36,2),"må","ti","on","to","fr","lö","sö"),"")</f>
        <v>fr</v>
      </c>
      <c r="C36" s="89"/>
      <c r="D36" s="89"/>
      <c r="E36" s="90"/>
      <c r="F36" s="91" t="str">
        <f>IF(COUNTA(C36:E36,G36:H36)=0,"",IF(I36&lt;&gt;"","",ROUND((ROUND(MOD(D36-C36,1)*1440,6)-E36)/60,10)))</f>
      </c>
      <c r="G36" s="108"/>
      <c r="H36" s="108"/>
      <c r="I36" s="109" t="str">
        <f>IF(COUNTA(C36:E36,G36:H36)=0,"",IF(COUNT(A36,C36:E36)&lt;&gt;4,"Fyll i datum, tider och rast",IF(OR(A36&lt;DATE($B$4,$D$4,1),A36&gt;=DATE($B$4,$D$4+1,1),C36&lt;0,C36&gt;=1,D36&lt;0,D36&gt;=1,E36&lt;0,E36&lt;&gt;INT(E36),E36&gt;ROUND(MOD(D36-C36,1)*1440,6)),"Kontrollera datum, tider och rast","")))</f>
      </c>
    </row>
    <row r="37" ht="30" customHeight="1">
      <c r="A37" s="82" t="n">
        <f>IF(AND(ISNUMBER($B$4),ISNUMBER($D$4),$B$4&gt;=2000,$B$4&lt;=2100,$D$4&gt;=1,$D$4&lt;=12,IFERROR($B$4=INT($B$4),FALSE),IFERROR($D$4=INT($D$4),FALSE)),IF(26&lt;=DAY(DATE($B$4,$D$4+1,0)),DATE($B$4,$D$4,26),""),"")</f>
        <v>46291</v>
      </c>
      <c r="B37" s="101" t="str">
        <f>IF(ISNUMBER(A37),CHOOSE(WEEKDAY(A37,2),"må","ti","on","to","fr","lö","sö"),"")</f>
        <v>lö</v>
      </c>
      <c r="C37" s="84"/>
      <c r="D37" s="84"/>
      <c r="E37" s="85"/>
      <c r="F37" s="86" t="str">
        <f>IF(COUNTA(C37:E37,G37:H37)=0,"",IF(I37&lt;&gt;"","",ROUND((ROUND(MOD(D37-C37,1)*1440,6)-E37)/60,10)))</f>
      </c>
      <c r="G37" s="106"/>
      <c r="H37" s="106"/>
      <c r="I37" s="107" t="str">
        <f>IF(COUNTA(C37:E37,G37:H37)=0,"",IF(COUNT(A37,C37:E37)&lt;&gt;4,"Fyll i datum, tider och rast",IF(OR(A37&lt;DATE($B$4,$D$4,1),A37&gt;=DATE($B$4,$D$4+1,1),C37&lt;0,C37&gt;=1,D37&lt;0,D37&gt;=1,E37&lt;0,E37&lt;&gt;INT(E37),E37&gt;ROUND(MOD(D37-C37,1)*1440,6)),"Kontrollera datum, tider och rast","")))</f>
      </c>
    </row>
    <row r="38" ht="30" customHeight="1">
      <c r="A38" s="87" t="n">
        <f>IF(AND(ISNUMBER($B$4),ISNUMBER($D$4),$B$4&gt;=2000,$B$4&lt;=2100,$D$4&gt;=1,$D$4&lt;=12,IFERROR($B$4=INT($B$4),FALSE),IFERROR($D$4=INT($D$4),FALSE)),IF(27&lt;=DAY(DATE($B$4,$D$4+1,0)),DATE($B$4,$D$4,27),""),"")</f>
        <v>46292</v>
      </c>
      <c r="B38" s="102" t="str">
        <f>IF(ISNUMBER(A38),CHOOSE(WEEKDAY(A38,2),"må","ti","on","to","fr","lö","sö"),"")</f>
        <v>sö</v>
      </c>
      <c r="C38" s="89"/>
      <c r="D38" s="89"/>
      <c r="E38" s="90"/>
      <c r="F38" s="91" t="str">
        <f>IF(COUNTA(C38:E38,G38:H38)=0,"",IF(I38&lt;&gt;"","",ROUND((ROUND(MOD(D38-C38,1)*1440,6)-E38)/60,10)))</f>
      </c>
      <c r="G38" s="108"/>
      <c r="H38" s="108"/>
      <c r="I38" s="109" t="str">
        <f>IF(COUNTA(C38:E38,G38:H38)=0,"",IF(COUNT(A38,C38:E38)&lt;&gt;4,"Fyll i datum, tider och rast",IF(OR(A38&lt;DATE($B$4,$D$4,1),A38&gt;=DATE($B$4,$D$4+1,1),C38&lt;0,C38&gt;=1,D38&lt;0,D38&gt;=1,E38&lt;0,E38&lt;&gt;INT(E38),E38&gt;ROUND(MOD(D38-C38,1)*1440,6)),"Kontrollera datum, tider och rast","")))</f>
      </c>
    </row>
    <row r="39" ht="30" customHeight="1">
      <c r="A39" s="82" t="n">
        <f>IF(AND(ISNUMBER($B$4),ISNUMBER($D$4),$B$4&gt;=2000,$B$4&lt;=2100,$D$4&gt;=1,$D$4&lt;=12,IFERROR($B$4=INT($B$4),FALSE),IFERROR($D$4=INT($D$4),FALSE)),IF(28&lt;=DAY(DATE($B$4,$D$4+1,0)),DATE($B$4,$D$4,28),""),"")</f>
        <v>46293</v>
      </c>
      <c r="B39" s="101" t="str">
        <f>IF(ISNUMBER(A39),CHOOSE(WEEKDAY(A39,2),"må","ti","on","to","fr","lö","sö"),"")</f>
        <v>må</v>
      </c>
      <c r="C39" s="84"/>
      <c r="D39" s="84"/>
      <c r="E39" s="85"/>
      <c r="F39" s="86" t="str">
        <f>IF(COUNTA(C39:E39,G39:H39)=0,"",IF(I39&lt;&gt;"","",ROUND((ROUND(MOD(D39-C39,1)*1440,6)-E39)/60,10)))</f>
      </c>
      <c r="G39" s="106"/>
      <c r="H39" s="106"/>
      <c r="I39" s="107" t="str">
        <f>IF(COUNTA(C39:E39,G39:H39)=0,"",IF(COUNT(A39,C39:E39)&lt;&gt;4,"Fyll i datum, tider och rast",IF(OR(A39&lt;DATE($B$4,$D$4,1),A39&gt;=DATE($B$4,$D$4+1,1),C39&lt;0,C39&gt;=1,D39&lt;0,D39&gt;=1,E39&lt;0,E39&lt;&gt;INT(E39),E39&gt;ROUND(MOD(D39-C39,1)*1440,6)),"Kontrollera datum, tider och rast","")))</f>
      </c>
    </row>
    <row r="40" ht="30" customHeight="1">
      <c r="A40" s="87" t="n">
        <f>IF(AND(ISNUMBER($B$4),ISNUMBER($D$4),$B$4&gt;=2000,$B$4&lt;=2100,$D$4&gt;=1,$D$4&lt;=12,IFERROR($B$4=INT($B$4),FALSE),IFERROR($D$4=INT($D$4),FALSE)),IF(29&lt;=DAY(DATE($B$4,$D$4+1,0)),DATE($B$4,$D$4,29),""),"")</f>
        <v>46294</v>
      </c>
      <c r="B40" s="102" t="str">
        <f>IF(ISNUMBER(A40),CHOOSE(WEEKDAY(A40,2),"må","ti","on","to","fr","lö","sö"),"")</f>
        <v>ti</v>
      </c>
      <c r="C40" s="89"/>
      <c r="D40" s="89"/>
      <c r="E40" s="90"/>
      <c r="F40" s="91" t="str">
        <f>IF(COUNTA(C40:E40,G40:H40)=0,"",IF(I40&lt;&gt;"","",ROUND((ROUND(MOD(D40-C40,1)*1440,6)-E40)/60,10)))</f>
      </c>
      <c r="G40" s="108"/>
      <c r="H40" s="108"/>
      <c r="I40" s="109" t="str">
        <f>IF(COUNTA(C40:E40,G40:H40)=0,"",IF(COUNT(A40,C40:E40)&lt;&gt;4,"Fyll i datum, tider och rast",IF(OR(A40&lt;DATE($B$4,$D$4,1),A40&gt;=DATE($B$4,$D$4+1,1),C40&lt;0,C40&gt;=1,D40&lt;0,D40&gt;=1,E40&lt;0,E40&lt;&gt;INT(E40),E40&gt;ROUND(MOD(D40-C40,1)*1440,6)),"Kontrollera datum, tider och rast","")))</f>
      </c>
    </row>
    <row r="41" ht="30" customHeight="1">
      <c r="A41" s="82" t="n">
        <f>IF(AND(ISNUMBER($B$4),ISNUMBER($D$4),$B$4&gt;=2000,$B$4&lt;=2100,$D$4&gt;=1,$D$4&lt;=12,IFERROR($B$4=INT($B$4),FALSE),IFERROR($D$4=INT($D$4),FALSE)),IF(30&lt;=DAY(DATE($B$4,$D$4+1,0)),DATE($B$4,$D$4,30),""),"")</f>
        <v>46295</v>
      </c>
      <c r="B41" s="101" t="str">
        <f>IF(ISNUMBER(A41),CHOOSE(WEEKDAY(A41,2),"må","ti","on","to","fr","lö","sö"),"")</f>
        <v>on</v>
      </c>
      <c r="C41" s="84"/>
      <c r="D41" s="84"/>
      <c r="E41" s="85"/>
      <c r="F41" s="86" t="str">
        <f>IF(COUNTA(C41:E41,G41:H41)=0,"",IF(I41&lt;&gt;"","",ROUND((ROUND(MOD(D41-C41,1)*1440,6)-E41)/60,10)))</f>
      </c>
      <c r="G41" s="106"/>
      <c r="H41" s="106"/>
      <c r="I41" s="107" t="str">
        <f>IF(COUNTA(C41:E41,G41:H41)=0,"",IF(COUNT(A41,C41:E41)&lt;&gt;4,"Fyll i datum, tider och rast",IF(OR(A41&lt;DATE($B$4,$D$4,1),A41&gt;=DATE($B$4,$D$4+1,1),C41&lt;0,C41&gt;=1,D41&lt;0,D41&gt;=1,E41&lt;0,E41&lt;&gt;INT(E41),E41&gt;ROUND(MOD(D41-C41,1)*1440,6)),"Kontrollera datum, tider och rast","")))</f>
      </c>
    </row>
    <row r="42" ht="30" customHeight="1">
      <c r="A42" s="87" t="str">
        <f>IF(AND(ISNUMBER($B$4),ISNUMBER($D$4),$B$4&gt;=2000,$B$4&lt;=2100,$D$4&gt;=1,$D$4&lt;=12,IFERROR($B$4=INT($B$4),FALSE),IFERROR($D$4=INT($D$4),FALSE)),IF(31&lt;=DAY(DATE($B$4,$D$4+1,0)),DATE($B$4,$D$4,31),""),"")</f>
      </c>
      <c r="B42" s="102" t="str">
        <f>IF(ISNUMBER(A42),CHOOSE(WEEKDAY(A42,2),"må","ti","on","to","fr","lö","sö"),"")</f>
      </c>
      <c r="C42" s="89"/>
      <c r="D42" s="89"/>
      <c r="E42" s="90"/>
      <c r="F42" s="91" t="str">
        <f>IF(COUNTA(C42:E42,G42:H42)=0,"",IF(I42&lt;&gt;"","",ROUND((ROUND(MOD(D42-C42,1)*1440,6)-E42)/60,10)))</f>
      </c>
      <c r="G42" s="108"/>
      <c r="H42" s="108"/>
      <c r="I42" s="109" t="str">
        <f>IF(COUNTA(C42:E42,G42:H42)=0,"",IF(COUNT(A42,C42:E42)&lt;&gt;4,"Fyll i datum, tider och rast",IF(OR(A42&lt;DATE($B$4,$D$4,1),A42&gt;=DATE($B$4,$D$4+1,1),C42&lt;0,C42&gt;=1,D42&lt;0,D42&gt;=1,E42&lt;0,E42&lt;&gt;INT(E42),E42&gt;ROUND(MOD(D42-C42,1)*1440,6)),"Kontrollera datum, tider och rast","")))</f>
      </c>
    </row>
    <row r="43" ht="30" customHeight="1">
      <c r="A43" s="92"/>
      <c r="B43" s="103" t="str">
        <f>IF(ISNUMBER(A43),CHOOSE(WEEKDAY(A43,2),"må","ti","on","to","fr","lö","sö"),"")</f>
      </c>
      <c r="C43" s="94"/>
      <c r="D43" s="94"/>
      <c r="E43" s="95"/>
      <c r="F43" s="96" t="str">
        <f>IF(COUNTA(C43:E43,G43:H43)=0,"",IF(I43&lt;&gt;"","",ROUND((ROUND(MOD(D43-C43,1)*1440,6)-E43)/60,10)))</f>
      </c>
      <c r="G43" s="110"/>
      <c r="H43" s="110"/>
      <c r="I43" s="111" t="str">
        <f>IF(COUNTA(C43:E43,G43:H43)=0,"",IF(COUNT(A43,C43:E43)&lt;&gt;4,"Fyll i datum, tider och rast",IF(OR(A43&lt;DATE($B$4,$D$4,1),A43&gt;=DATE($B$4,$D$4+1,1),C43&lt;0,C43&gt;=1,D43&lt;0,D43&gt;=1,E43&lt;0,E43&lt;&gt;INT(E43),E43&gt;ROUND(MOD(D43-C43,1)*1440,6)),"Kontrollera datum, tider och rast","")))</f>
      </c>
    </row>
    <row r="44" ht="30" customHeight="1">
      <c r="A44" s="97"/>
      <c r="B44" s="102" t="str">
        <f>IF(ISNUMBER(A44),CHOOSE(WEEKDAY(A44,2),"må","ti","on","to","fr","lö","sö"),"")</f>
      </c>
      <c r="C44" s="89"/>
      <c r="D44" s="89"/>
      <c r="E44" s="90"/>
      <c r="F44" s="91" t="str">
        <f>IF(COUNTA(C44:E44,G44:H44)=0,"",IF(I44&lt;&gt;"","",ROUND((ROUND(MOD(D44-C44,1)*1440,6)-E44)/60,10)))</f>
      </c>
      <c r="G44" s="108"/>
      <c r="H44" s="108"/>
      <c r="I44" s="109" t="str">
        <f>IF(COUNTA(C44:E44,G44:H44)=0,"",IF(COUNT(A44,C44:E44)&lt;&gt;4,"Fyll i datum, tider och rast",IF(OR(A44&lt;DATE($B$4,$D$4,1),A44&gt;=DATE($B$4,$D$4+1,1),C44&lt;0,C44&gt;=1,D44&lt;0,D44&gt;=1,E44&lt;0,E44&lt;&gt;INT(E44),E44&gt;ROUND(MOD(D44-C44,1)*1440,6)),"Kontrollera datum, tider och rast","")))</f>
      </c>
    </row>
    <row r="45" ht="30" customHeight="1">
      <c r="A45" s="97"/>
      <c r="B45" s="101" t="str">
        <f>IF(ISNUMBER(A45),CHOOSE(WEEKDAY(A45,2),"må","ti","on","to","fr","lö","sö"),"")</f>
      </c>
      <c r="C45" s="84"/>
      <c r="D45" s="84"/>
      <c r="E45" s="85"/>
      <c r="F45" s="86" t="str">
        <f>IF(COUNTA(C45:E45,G45:H45)=0,"",IF(I45&lt;&gt;"","",ROUND((ROUND(MOD(D45-C45,1)*1440,6)-E45)/60,10)))</f>
      </c>
      <c r="G45" s="106"/>
      <c r="H45" s="106"/>
      <c r="I45" s="107" t="str">
        <f>IF(COUNTA(C45:E45,G45:H45)=0,"",IF(COUNT(A45,C45:E45)&lt;&gt;4,"Fyll i datum, tider och rast",IF(OR(A45&lt;DATE($B$4,$D$4,1),A45&gt;=DATE($B$4,$D$4+1,1),C45&lt;0,C45&gt;=1,D45&lt;0,D45&gt;=1,E45&lt;0,E45&lt;&gt;INT(E45),E45&gt;ROUND(MOD(D45-C45,1)*1440,6)),"Kontrollera datum, tider och rast","")))</f>
      </c>
    </row>
    <row r="46" ht="30" customHeight="1">
      <c r="A46" s="97"/>
      <c r="B46" s="102" t="str">
        <f>IF(ISNUMBER(A46),CHOOSE(WEEKDAY(A46,2),"må","ti","on","to","fr","lö","sö"),"")</f>
      </c>
      <c r="C46" s="89"/>
      <c r="D46" s="89"/>
      <c r="E46" s="90"/>
      <c r="F46" s="91" t="str">
        <f>IF(COUNTA(C46:E46,G46:H46)=0,"",IF(I46&lt;&gt;"","",ROUND((ROUND(MOD(D46-C46,1)*1440,6)-E46)/60,10)))</f>
      </c>
      <c r="G46" s="108"/>
      <c r="H46" s="108"/>
      <c r="I46" s="109" t="str">
        <f>IF(COUNTA(C46:E46,G46:H46)=0,"",IF(COUNT(A46,C46:E46)&lt;&gt;4,"Fyll i datum, tider och rast",IF(OR(A46&lt;DATE($B$4,$D$4,1),A46&gt;=DATE($B$4,$D$4+1,1),C46&lt;0,C46&gt;=1,D46&lt;0,D46&gt;=1,E46&lt;0,E46&lt;&gt;INT(E46),E46&gt;ROUND(MOD(D46-C46,1)*1440,6)),"Kontrollera datum, tider och rast","")))</f>
      </c>
    </row>
    <row r="47" ht="30" customHeight="1">
      <c r="A47" s="97"/>
      <c r="B47" s="101" t="str">
        <f>IF(ISNUMBER(A47),CHOOSE(WEEKDAY(A47,2),"må","ti","on","to","fr","lö","sö"),"")</f>
      </c>
      <c r="C47" s="84"/>
      <c r="D47" s="84"/>
      <c r="E47" s="85"/>
      <c r="F47" s="86" t="str">
        <f>IF(COUNTA(C47:E47,G47:H47)=0,"",IF(I47&lt;&gt;"","",ROUND((ROUND(MOD(D47-C47,1)*1440,6)-E47)/60,10)))</f>
      </c>
      <c r="G47" s="106"/>
      <c r="H47" s="106"/>
      <c r="I47" s="107" t="str">
        <f>IF(COUNTA(C47:E47,G47:H47)=0,"",IF(COUNT(A47,C47:E47)&lt;&gt;4,"Fyll i datum, tider och rast",IF(OR(A47&lt;DATE($B$4,$D$4,1),A47&gt;=DATE($B$4,$D$4+1,1),C47&lt;0,C47&gt;=1,D47&lt;0,D47&gt;=1,E47&lt;0,E47&lt;&gt;INT(E47),E47&gt;ROUND(MOD(D47-C47,1)*1440,6)),"Kontrollera datum, tider och rast","")))</f>
      </c>
    </row>
    <row r="48" ht="30" customHeight="1">
      <c r="A48" s="97"/>
      <c r="B48" s="102" t="str">
        <f>IF(ISNUMBER(A48),CHOOSE(WEEKDAY(A48,2),"må","ti","on","to","fr","lö","sö"),"")</f>
      </c>
      <c r="C48" s="89"/>
      <c r="D48" s="89"/>
      <c r="E48" s="90"/>
      <c r="F48" s="91" t="str">
        <f>IF(COUNTA(C48:E48,G48:H48)=0,"",IF(I48&lt;&gt;"","",ROUND((ROUND(MOD(D48-C48,1)*1440,6)-E48)/60,10)))</f>
      </c>
      <c r="G48" s="108"/>
      <c r="H48" s="108"/>
      <c r="I48" s="109" t="str">
        <f>IF(COUNTA(C48:E48,G48:H48)=0,"",IF(COUNT(A48,C48:E48)&lt;&gt;4,"Fyll i datum, tider och rast",IF(OR(A48&lt;DATE($B$4,$D$4,1),A48&gt;=DATE($B$4,$D$4+1,1),C48&lt;0,C48&gt;=1,D48&lt;0,D48&gt;=1,E48&lt;0,E48&lt;&gt;INT(E48),E48&gt;ROUND(MOD(D48-C48,1)*1440,6)),"Kontrollera datum, tider och rast","")))</f>
      </c>
    </row>
    <row r="49" ht="30" customHeight="1">
      <c r="A49" s="97"/>
      <c r="B49" s="101" t="str">
        <f>IF(ISNUMBER(A49),CHOOSE(WEEKDAY(A49,2),"må","ti","on","to","fr","lö","sö"),"")</f>
      </c>
      <c r="C49" s="84"/>
      <c r="D49" s="84"/>
      <c r="E49" s="85"/>
      <c r="F49" s="86" t="str">
        <f>IF(COUNTA(C49:E49,G49:H49)=0,"",IF(I49&lt;&gt;"","",ROUND((ROUND(MOD(D49-C49,1)*1440,6)-E49)/60,10)))</f>
      </c>
      <c r="G49" s="106"/>
      <c r="H49" s="106"/>
      <c r="I49" s="107" t="str">
        <f>IF(COUNTA(C49:E49,G49:H49)=0,"",IF(COUNT(A49,C49:E49)&lt;&gt;4,"Fyll i datum, tider och rast",IF(OR(A49&lt;DATE($B$4,$D$4,1),A49&gt;=DATE($B$4,$D$4+1,1),C49&lt;0,C49&gt;=1,D49&lt;0,D49&gt;=1,E49&lt;0,E49&lt;&gt;INT(E49),E49&gt;ROUND(MOD(D49-C49,1)*1440,6)),"Kontrollera datum, tider och rast","")))</f>
      </c>
    </row>
    <row r="50" ht="30" customHeight="1">
      <c r="A50" s="97"/>
      <c r="B50" s="102" t="str">
        <f>IF(ISNUMBER(A50),CHOOSE(WEEKDAY(A50,2),"må","ti","on","to","fr","lö","sö"),"")</f>
      </c>
      <c r="C50" s="89"/>
      <c r="D50" s="89"/>
      <c r="E50" s="90"/>
      <c r="F50" s="91" t="str">
        <f>IF(COUNTA(C50:E50,G50:H50)=0,"",IF(I50&lt;&gt;"","",ROUND((ROUND(MOD(D50-C50,1)*1440,6)-E50)/60,10)))</f>
      </c>
      <c r="G50" s="108"/>
      <c r="H50" s="108"/>
      <c r="I50" s="109" t="str">
        <f>IF(COUNTA(C50:E50,G50:H50)=0,"",IF(COUNT(A50,C50:E50)&lt;&gt;4,"Fyll i datum, tider och rast",IF(OR(A50&lt;DATE($B$4,$D$4,1),A50&gt;=DATE($B$4,$D$4+1,1),C50&lt;0,C50&gt;=1,D50&lt;0,D50&gt;=1,E50&lt;0,E50&lt;&gt;INT(E50),E50&gt;ROUND(MOD(D50-C50,1)*1440,6)),"Kontrollera datum, tider och rast","")))</f>
      </c>
    </row>
    <row r="51" ht="30" customHeight="1">
      <c r="A51" s="97"/>
      <c r="B51" s="101" t="str">
        <f>IF(ISNUMBER(A51),CHOOSE(WEEKDAY(A51,2),"må","ti","on","to","fr","lö","sö"),"")</f>
      </c>
      <c r="C51" s="84"/>
      <c r="D51" s="84"/>
      <c r="E51" s="85"/>
      <c r="F51" s="86" t="str">
        <f>IF(COUNTA(C51:E51,G51:H51)=0,"",IF(I51&lt;&gt;"","",ROUND((ROUND(MOD(D51-C51,1)*1440,6)-E51)/60,10)))</f>
      </c>
      <c r="G51" s="106"/>
      <c r="H51" s="106"/>
      <c r="I51" s="107" t="str">
        <f>IF(COUNTA(C51:E51,G51:H51)=0,"",IF(COUNT(A51,C51:E51)&lt;&gt;4,"Fyll i datum, tider och rast",IF(OR(A51&lt;DATE($B$4,$D$4,1),A51&gt;=DATE($B$4,$D$4+1,1),C51&lt;0,C51&gt;=1,D51&lt;0,D51&gt;=1,E51&lt;0,E51&lt;&gt;INT(E51),E51&gt;ROUND(MOD(D51-C51,1)*1440,6)),"Kontrollera datum, tider och rast","")))</f>
      </c>
    </row>
    <row r="52" ht="30" customHeight="1">
      <c r="A52" s="98"/>
      <c r="B52" s="102" t="str">
        <f>IF(ISNUMBER(A52),CHOOSE(WEEKDAY(A52,2),"må","ti","on","to","fr","lö","sö"),"")</f>
      </c>
      <c r="C52" s="89"/>
      <c r="D52" s="89"/>
      <c r="E52" s="99"/>
      <c r="F52" s="91" t="str">
        <f>IF(COUNTA(C52:E52,G52:H52)=0,"",IF(I52&lt;&gt;"","",ROUND((ROUND(MOD(D52-C52,1)*1440,6)-E52)/60,10)))</f>
      </c>
      <c r="G52" s="108"/>
      <c r="H52" s="108"/>
      <c r="I52" s="109" t="str">
        <f>IF(COUNTA(C52:E52,G52:H52)=0,"",IF(COUNT(A52,C52:E52)&lt;&gt;4,"Fyll i datum, tider och rast",IF(OR(A52&lt;DATE($B$4,$D$4,1),A52&gt;=DATE($B$4,$D$4+1,1),C52&lt;0,C52&gt;=1,D52&lt;0,D52&gt;=1,E52&lt;0,E52&lt;&gt;INT(E52),E52&gt;ROUND(MOD(D52-C52,1)*1440,6)),"Kontrollera datum, tider och rast","")))</f>
      </c>
    </row>
  </sheetData>
  <mergeCells>
    <mergeCell ref="H4:I4"/>
    <mergeCell ref="H5:I5"/>
    <mergeCell ref="B5:C5"/>
  </mergeCells>
  <conditionalFormatting sqref="A12:B52">
    <cfRule type="expression" dxfId="0" priority="1">
      <formula>AND(ISNUMBER($A12),WEEKDAY($A12,2)&gt;5)</formula>
    </cfRule>
  </conditionalFormatting>
  <conditionalFormatting sqref="I12:I52">
    <cfRule type="expression" dxfId="1" priority="2">
      <formula>LEN(I12)&gt;0</formula>
    </cfRule>
  </conditionalFormatting>
  <dataValidations count="4">
    <dataValidation type="whole" errorStyle="stop" operator="between" showErrorMessage="1" errorTitle="Kontrollera datum, tider och rast" error="2000–2100" sqref="B4" allowBlank="1">
      <formula1>2000</formula1>
      <formula2>2100</formula2>
    </dataValidation>
    <dataValidation type="whole" errorStyle="stop" operator="between" showErrorMessage="1" errorTitle="Kontrollera datum, tider och rast" error="1–12" sqref="D4" allowBlank="1">
      <formula1>1</formula1>
      <formula2>12</formula2>
    </dataValidation>
    <dataValidation type="whole" errorStyle="stop" operator="between" showErrorMessage="1" errorTitle="Kontrollera datum, tider och rast" error="Ange rasten i hela minuter (0–1439), till exempel 20. Utan rast: 0." sqref="E12:E52" allowBlank="1">
      <formula1>0</formula1>
      <formula2>1439</formula2>
    </dataValidation>
    <dataValidation type="decimal" errorStyle="stop" operator="between" showErrorMessage="1" errorTitle="Kontrollera datum, tider och rast" error="0:00–23:59" sqref="C12:D52" allowBlank="1">
      <formula1>0</formula1>
      <formula2>0.999999999</formula2>
    </dataValidation>
  </dataValidations>
  <pageMargins left="0.25" right="0.25" top="0.4" bottom="0.4" header="0.15" footer="0.15"/>
  <pageSetup paperSize="9" orientation="landscape" fitToWidth="1" fitToHeight="0"/>
</worksheet>
</file>